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80 - SO 180 - Dopravn..." sheetId="2" r:id="rId2"/>
    <sheet name="SO 201 - SO 201 - Slánská..." sheetId="3" r:id="rId3"/>
    <sheet name="SO 441 - SO 441-Veřejné o..." sheetId="4" r:id="rId4"/>
    <sheet name="SO 442 - SO 442-Veřejné o..." sheetId="5" r:id="rId5"/>
    <sheet name="SO 451 - SO 451-Přeložka ..." sheetId="6" r:id="rId6"/>
    <sheet name="SO 452 - SO 452-Přeložka ..." sheetId="7" r:id="rId7"/>
    <sheet name="definitivní (1) - definit..." sheetId="8" r:id="rId8"/>
    <sheet name="Provizorní - Provizorní" sheetId="9" r:id="rId9"/>
    <sheet name="SO VON - SO VON - Vedlejš..." sheetId="10" r:id="rId10"/>
    <sheet name="Pokyny pro vyplnění" sheetId="11" r:id="rId11"/>
  </sheets>
  <definedNames>
    <definedName name="_xlnm.Print_Area" localSheetId="0">'Rekapitulace stavby'!$D$4:$AO$33,'Rekapitulace stavby'!$C$39:$AQ$69</definedName>
    <definedName name="_xlnm.Print_Titles" localSheetId="0">'Rekapitulace stavby'!$49:$49</definedName>
    <definedName name="_xlnm._FilterDatabase" localSheetId="1" hidden="1">'SO 180 - SO 180 - Dopravn...'!$C$83:$K$135</definedName>
    <definedName name="_xlnm.Print_Area" localSheetId="1">'SO 180 - SO 180 - Dopravn...'!$C$4:$J$38,'SO 180 - SO 180 - Dopravn...'!$C$44:$J$63,'SO 180 - SO 180 - Dopravn...'!$C$69:$K$135</definedName>
    <definedName name="_xlnm.Print_Titles" localSheetId="1">'SO 180 - SO 180 - Dopravn...'!$83:$83</definedName>
    <definedName name="_xlnm._FilterDatabase" localSheetId="2" hidden="1">'SO 201 - SO 201 - Slánská...'!$C$96:$K$875</definedName>
    <definedName name="_xlnm.Print_Area" localSheetId="2">'SO 201 - SO 201 - Slánská...'!$C$4:$J$38,'SO 201 - SO 201 - Slánská...'!$C$44:$J$76,'SO 201 - SO 201 - Slánská...'!$C$82:$K$875</definedName>
    <definedName name="_xlnm.Print_Titles" localSheetId="2">'SO 201 - SO 201 - Slánská...'!$96:$96</definedName>
    <definedName name="_xlnm._FilterDatabase" localSheetId="3" hidden="1">'SO 441 - SO 441-Veřejné o...'!$C$85:$K$123</definedName>
    <definedName name="_xlnm.Print_Area" localSheetId="3">'SO 441 - SO 441-Veřejné o...'!$C$4:$J$38,'SO 441 - SO 441-Veřejné o...'!$C$44:$J$65,'SO 441 - SO 441-Veřejné o...'!$C$71:$K$123</definedName>
    <definedName name="_xlnm.Print_Titles" localSheetId="3">'SO 441 - SO 441-Veřejné o...'!$85:$85</definedName>
    <definedName name="_xlnm._FilterDatabase" localSheetId="4" hidden="1">'SO 442 - SO 442-Veřejné o...'!$C$91:$K$232</definedName>
    <definedName name="_xlnm.Print_Area" localSheetId="4">'SO 442 - SO 442-Veřejné o...'!$C$4:$J$38,'SO 442 - SO 442-Veřejné o...'!$C$44:$J$71,'SO 442 - SO 442-Veřejné o...'!$C$77:$K$232</definedName>
    <definedName name="_xlnm.Print_Titles" localSheetId="4">'SO 442 - SO 442-Veřejné o...'!$91:$91</definedName>
    <definedName name="_xlnm._FilterDatabase" localSheetId="5" hidden="1">'SO 451 - SO 451-Přeložka ...'!$C$92:$K$187</definedName>
    <definedName name="_xlnm.Print_Area" localSheetId="5">'SO 451 - SO 451-Přeložka ...'!$C$4:$J$38,'SO 451 - SO 451-Přeložka ...'!$C$44:$J$72,'SO 451 - SO 451-Přeložka ...'!$C$78:$K$187</definedName>
    <definedName name="_xlnm.Print_Titles" localSheetId="5">'SO 451 - SO 451-Přeložka ...'!$92:$92</definedName>
    <definedName name="_xlnm._FilterDatabase" localSheetId="6" hidden="1">'SO 452 - SO 452-Přeložka ...'!$C$88:$K$196</definedName>
    <definedName name="_xlnm.Print_Area" localSheetId="6">'SO 452 - SO 452-Přeložka ...'!$C$4:$J$38,'SO 452 - SO 452-Přeložka ...'!$C$44:$J$68,'SO 452 - SO 452-Přeložka ...'!$C$74:$K$196</definedName>
    <definedName name="_xlnm.Print_Titles" localSheetId="6">'SO 452 - SO 452-Přeložka ...'!$88:$88</definedName>
    <definedName name="_xlnm._FilterDatabase" localSheetId="7" hidden="1">'definitivní (1) - definit...'!$C$81:$K$99</definedName>
    <definedName name="_xlnm.Print_Area" localSheetId="7">'definitivní (1) - definit...'!$C$4:$J$38,'definitivní (1) - definit...'!$C$44:$J$61,'definitivní (1) - definit...'!$C$67:$K$99</definedName>
    <definedName name="_xlnm.Print_Titles" localSheetId="7">'definitivní (1) - definit...'!$81:$81</definedName>
    <definedName name="_xlnm._FilterDatabase" localSheetId="8" hidden="1">'Provizorní - Provizorní'!$C$81:$K$94</definedName>
    <definedName name="_xlnm.Print_Area" localSheetId="8">'Provizorní - Provizorní'!$C$4:$J$38,'Provizorní - Provizorní'!$C$44:$J$61,'Provizorní - Provizorní'!$C$67:$K$94</definedName>
    <definedName name="_xlnm.Print_Titles" localSheetId="8">'Provizorní - Provizorní'!$81:$81</definedName>
    <definedName name="_xlnm._FilterDatabase" localSheetId="9" hidden="1">'SO VON - SO VON - Vedlejš...'!$C$89:$K$142</definedName>
    <definedName name="_xlnm.Print_Area" localSheetId="9">'SO VON - SO VON - Vedlejš...'!$C$4:$J$38,'SO VON - SO VON - Vedlejš...'!$C$44:$J$69,'SO VON - SO VON - Vedlejš...'!$C$75:$K$142</definedName>
    <definedName name="_xlnm.Print_Titles" localSheetId="9">'SO VON - SO VON - Vedlejš...'!$89:$89</definedName>
    <definedName name="_xlnm.Print_Area" localSheetId="10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8"/>
  <c r="AX68"/>
  <c i="10"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68"/>
  <c r="BI132"/>
  <c r="BH132"/>
  <c r="BG132"/>
  <c r="BF132"/>
  <c r="T132"/>
  <c r="T131"/>
  <c r="R132"/>
  <c r="R131"/>
  <c r="P132"/>
  <c r="P131"/>
  <c r="BK132"/>
  <c r="BK131"/>
  <c r="J131"/>
  <c r="J132"/>
  <c r="BE132"/>
  <c r="J67"/>
  <c r="BI129"/>
  <c r="BH129"/>
  <c r="BG129"/>
  <c r="BF129"/>
  <c r="T129"/>
  <c r="T128"/>
  <c r="R129"/>
  <c r="R128"/>
  <c r="P129"/>
  <c r="P128"/>
  <c r="BK129"/>
  <c r="BK128"/>
  <c r="J128"/>
  <c r="J129"/>
  <c r="BE129"/>
  <c r="J66"/>
  <c r="BI124"/>
  <c r="BH124"/>
  <c r="BG124"/>
  <c r="BF124"/>
  <c r="T124"/>
  <c r="R124"/>
  <c r="P124"/>
  <c r="BK124"/>
  <c r="J124"/>
  <c r="BE124"/>
  <c r="BI122"/>
  <c r="BH122"/>
  <c r="BG122"/>
  <c r="BF122"/>
  <c r="T122"/>
  <c r="T121"/>
  <c r="R122"/>
  <c r="R121"/>
  <c r="P122"/>
  <c r="P121"/>
  <c r="BK122"/>
  <c r="BK121"/>
  <c r="J121"/>
  <c r="J122"/>
  <c r="BE122"/>
  <c r="J65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T110"/>
  <c r="R111"/>
  <c r="R110"/>
  <c r="P111"/>
  <c r="P110"/>
  <c r="BK111"/>
  <c r="BK110"/>
  <c r="J110"/>
  <c r="J111"/>
  <c r="BE111"/>
  <c r="J64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3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F36"/>
  <c i="1" r="BD68"/>
  <c i="10" r="BH93"/>
  <c r="F35"/>
  <c i="1" r="BC68"/>
  <c i="10" r="BG93"/>
  <c r="F34"/>
  <c i="1" r="BB68"/>
  <c i="10" r="BF93"/>
  <c r="J33"/>
  <c i="1" r="AW68"/>
  <c i="10" r="F33"/>
  <c i="1" r="BA68"/>
  <c i="10" r="T93"/>
  <c r="T92"/>
  <c r="T91"/>
  <c r="T90"/>
  <c r="R93"/>
  <c r="R92"/>
  <c r="R91"/>
  <c r="R90"/>
  <c r="P93"/>
  <c r="P92"/>
  <c r="P91"/>
  <c r="P90"/>
  <c i="1" r="AU68"/>
  <c i="10" r="BK93"/>
  <c r="BK92"/>
  <c r="J92"/>
  <c r="BK91"/>
  <c r="J91"/>
  <c r="BK90"/>
  <c r="J90"/>
  <c r="J60"/>
  <c r="J29"/>
  <c i="1" r="AG68"/>
  <c i="10" r="J93"/>
  <c r="BE93"/>
  <c r="J32"/>
  <c i="1" r="AV68"/>
  <c i="10" r="F32"/>
  <c i="1" r="AZ68"/>
  <c i="10" r="J62"/>
  <c r="J61"/>
  <c r="F84"/>
  <c r="E82"/>
  <c r="F53"/>
  <c r="E51"/>
  <c r="J38"/>
  <c r="J23"/>
  <c r="E23"/>
  <c r="J86"/>
  <c r="J55"/>
  <c r="J22"/>
  <c r="J20"/>
  <c r="E20"/>
  <c r="F87"/>
  <c r="F56"/>
  <c r="J19"/>
  <c r="J17"/>
  <c r="E17"/>
  <c r="F86"/>
  <c r="F55"/>
  <c r="J16"/>
  <c r="J14"/>
  <c r="J84"/>
  <c r="J53"/>
  <c r="E7"/>
  <c r="E78"/>
  <c r="E47"/>
  <c i="1" r="AY66"/>
  <c r="AX66"/>
  <c i="9"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6"/>
  <c i="1" r="BD66"/>
  <c i="9" r="BH83"/>
  <c r="F35"/>
  <c i="1" r="BC66"/>
  <c i="9" r="BG83"/>
  <c r="F34"/>
  <c i="1" r="BB66"/>
  <c i="9" r="BF83"/>
  <c r="J33"/>
  <c i="1" r="AW66"/>
  <c i="9" r="F33"/>
  <c i="1" r="BA66"/>
  <c i="9" r="T83"/>
  <c r="T82"/>
  <c r="R83"/>
  <c r="R82"/>
  <c r="P83"/>
  <c r="P82"/>
  <c i="1" r="AU66"/>
  <c i="9" r="BK83"/>
  <c r="BK82"/>
  <c r="J82"/>
  <c r="J60"/>
  <c r="J29"/>
  <c i="1" r="AG66"/>
  <c i="9" r="J83"/>
  <c r="BE83"/>
  <c r="J32"/>
  <c i="1" r="AV66"/>
  <c i="9" r="F32"/>
  <c i="1" r="AZ66"/>
  <c i="9" r="F76"/>
  <c r="E74"/>
  <c r="F53"/>
  <c r="E51"/>
  <c r="J38"/>
  <c r="J23"/>
  <c r="E23"/>
  <c r="J78"/>
  <c r="J55"/>
  <c r="J22"/>
  <c r="J20"/>
  <c r="E20"/>
  <c r="F79"/>
  <c r="F56"/>
  <c r="J19"/>
  <c r="J17"/>
  <c r="E17"/>
  <c r="F78"/>
  <c r="F55"/>
  <c r="J16"/>
  <c r="J14"/>
  <c r="J76"/>
  <c r="J53"/>
  <c r="E7"/>
  <c r="E70"/>
  <c r="E47"/>
  <c i="1" r="AY65"/>
  <c r="AX65"/>
  <c i="8"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6"/>
  <c i="1" r="BD65"/>
  <c i="8" r="BH83"/>
  <c r="F35"/>
  <c i="1" r="BC65"/>
  <c i="8" r="BG83"/>
  <c r="F34"/>
  <c i="1" r="BB65"/>
  <c i="8" r="BF83"/>
  <c r="J33"/>
  <c i="1" r="AW65"/>
  <c i="8" r="F33"/>
  <c i="1" r="BA65"/>
  <c i="8" r="T83"/>
  <c r="T82"/>
  <c r="R83"/>
  <c r="R82"/>
  <c r="P83"/>
  <c r="P82"/>
  <c i="1" r="AU65"/>
  <c i="8" r="BK83"/>
  <c r="BK82"/>
  <c r="J82"/>
  <c r="J60"/>
  <c r="J29"/>
  <c i="1" r="AG65"/>
  <c i="8" r="J83"/>
  <c r="BE83"/>
  <c r="J32"/>
  <c i="1" r="AV65"/>
  <c i="8" r="F32"/>
  <c i="1" r="AZ65"/>
  <c i="8" r="F76"/>
  <c r="E74"/>
  <c r="F53"/>
  <c r="E51"/>
  <c r="J38"/>
  <c r="J23"/>
  <c r="E23"/>
  <c r="J78"/>
  <c r="J55"/>
  <c r="J22"/>
  <c r="J20"/>
  <c r="E20"/>
  <c r="F79"/>
  <c r="F56"/>
  <c r="J19"/>
  <c r="J17"/>
  <c r="E17"/>
  <c r="F78"/>
  <c r="F55"/>
  <c r="J16"/>
  <c r="J14"/>
  <c r="J76"/>
  <c r="J53"/>
  <c r="E7"/>
  <c r="E70"/>
  <c r="E47"/>
  <c i="1" r="AY63"/>
  <c r="AX63"/>
  <c i="7" r="BI195"/>
  <c r="BH195"/>
  <c r="BG195"/>
  <c r="BF195"/>
  <c r="T195"/>
  <c r="T194"/>
  <c r="R195"/>
  <c r="R194"/>
  <c r="P195"/>
  <c r="P194"/>
  <c r="BK195"/>
  <c r="BK194"/>
  <c r="J194"/>
  <c r="J195"/>
  <c r="BE195"/>
  <c r="J67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1"/>
  <c r="BH181"/>
  <c r="BG181"/>
  <c r="BF181"/>
  <c r="T181"/>
  <c r="R181"/>
  <c r="P181"/>
  <c r="BK181"/>
  <c r="J181"/>
  <c r="BE181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7"/>
  <c r="BH147"/>
  <c r="BG147"/>
  <c r="BF147"/>
  <c r="T147"/>
  <c r="T146"/>
  <c r="R147"/>
  <c r="R146"/>
  <c r="P147"/>
  <c r="P146"/>
  <c r="BK147"/>
  <c r="BK146"/>
  <c r="J146"/>
  <c r="J147"/>
  <c r="BE147"/>
  <c r="J66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0"/>
  <c r="BH100"/>
  <c r="BG100"/>
  <c r="BF100"/>
  <c r="T100"/>
  <c r="T99"/>
  <c r="T98"/>
  <c r="R100"/>
  <c r="R99"/>
  <c r="R98"/>
  <c r="P100"/>
  <c r="P99"/>
  <c r="P98"/>
  <c r="BK100"/>
  <c r="BK99"/>
  <c r="J99"/>
  <c r="BK98"/>
  <c r="J98"/>
  <c r="J100"/>
  <c r="BE100"/>
  <c r="J65"/>
  <c r="J64"/>
  <c r="BI95"/>
  <c r="BH95"/>
  <c r="BG95"/>
  <c r="BF95"/>
  <c r="T95"/>
  <c r="T94"/>
  <c r="R95"/>
  <c r="R94"/>
  <c r="P95"/>
  <c r="P94"/>
  <c r="BK95"/>
  <c r="BK94"/>
  <c r="J94"/>
  <c r="J95"/>
  <c r="BE95"/>
  <c r="J63"/>
  <c r="BI92"/>
  <c r="F36"/>
  <c i="1" r="BD63"/>
  <c i="7" r="BH92"/>
  <c r="F35"/>
  <c i="1" r="BC63"/>
  <c i="7" r="BG92"/>
  <c r="F34"/>
  <c i="1" r="BB63"/>
  <c i="7" r="BF92"/>
  <c r="J33"/>
  <c i="1" r="AW63"/>
  <c i="7" r="F33"/>
  <c i="1" r="BA63"/>
  <c i="7" r="T92"/>
  <c r="T91"/>
  <c r="T90"/>
  <c r="T89"/>
  <c r="R92"/>
  <c r="R91"/>
  <c r="R90"/>
  <c r="R89"/>
  <c r="P92"/>
  <c r="P91"/>
  <c r="P90"/>
  <c r="P89"/>
  <c i="1" r="AU63"/>
  <c i="7" r="BK92"/>
  <c r="BK91"/>
  <c r="J91"/>
  <c r="BK90"/>
  <c r="J90"/>
  <c r="BK89"/>
  <c r="J89"/>
  <c r="J60"/>
  <c r="J29"/>
  <c i="1" r="AG63"/>
  <c i="7" r="J92"/>
  <c r="BE92"/>
  <c r="J32"/>
  <c i="1" r="AV63"/>
  <c i="7" r="F32"/>
  <c i="1" r="AZ63"/>
  <c i="7" r="J62"/>
  <c r="J61"/>
  <c r="F83"/>
  <c r="E81"/>
  <c r="F53"/>
  <c r="E51"/>
  <c r="J38"/>
  <c r="J23"/>
  <c r="E23"/>
  <c r="J85"/>
  <c r="J55"/>
  <c r="J22"/>
  <c r="J20"/>
  <c r="E20"/>
  <c r="F86"/>
  <c r="F56"/>
  <c r="J19"/>
  <c r="J17"/>
  <c r="E17"/>
  <c r="F85"/>
  <c r="F55"/>
  <c r="J16"/>
  <c r="J14"/>
  <c r="J83"/>
  <c r="J53"/>
  <c r="E7"/>
  <c r="E77"/>
  <c r="E47"/>
  <c i="6" r="J108"/>
  <c i="1" r="AY61"/>
  <c r="AX61"/>
  <c i="6" r="BI186"/>
  <c r="BH186"/>
  <c r="BG186"/>
  <c r="BF186"/>
  <c r="T186"/>
  <c r="T185"/>
  <c r="T184"/>
  <c r="R186"/>
  <c r="R185"/>
  <c r="R184"/>
  <c r="P186"/>
  <c r="P185"/>
  <c r="P184"/>
  <c r="BK186"/>
  <c r="BK185"/>
  <c r="J185"/>
  <c r="BK184"/>
  <c r="J184"/>
  <c r="J186"/>
  <c r="BE186"/>
  <c r="J71"/>
  <c r="J70"/>
  <c r="BI181"/>
  <c r="BH181"/>
  <c r="BG181"/>
  <c r="BF181"/>
  <c r="T181"/>
  <c r="R181"/>
  <c r="P181"/>
  <c r="BK181"/>
  <c r="J181"/>
  <c r="BE181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5"/>
  <c r="BH135"/>
  <c r="BG135"/>
  <c r="BF135"/>
  <c r="T135"/>
  <c r="T134"/>
  <c r="R135"/>
  <c r="R134"/>
  <c r="P135"/>
  <c r="P134"/>
  <c r="BK135"/>
  <c r="BK134"/>
  <c r="J134"/>
  <c r="J135"/>
  <c r="BE135"/>
  <c r="J69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T109"/>
  <c r="R110"/>
  <c r="R109"/>
  <c r="P110"/>
  <c r="P109"/>
  <c r="BK110"/>
  <c r="BK109"/>
  <c r="J109"/>
  <c r="J110"/>
  <c r="BE110"/>
  <c r="J68"/>
  <c r="J67"/>
  <c r="BI106"/>
  <c r="BH106"/>
  <c r="BG106"/>
  <c r="BF106"/>
  <c r="T106"/>
  <c r="T105"/>
  <c r="R106"/>
  <c r="R105"/>
  <c r="P106"/>
  <c r="P105"/>
  <c r="BK106"/>
  <c r="BK105"/>
  <c r="J105"/>
  <c r="J106"/>
  <c r="BE106"/>
  <c r="J66"/>
  <c r="BI102"/>
  <c r="BH102"/>
  <c r="BG102"/>
  <c r="BF102"/>
  <c r="T102"/>
  <c r="T101"/>
  <c r="T100"/>
  <c r="T99"/>
  <c r="R102"/>
  <c r="R101"/>
  <c r="R100"/>
  <c r="R99"/>
  <c r="P102"/>
  <c r="P101"/>
  <c r="P100"/>
  <c r="P99"/>
  <c r="BK102"/>
  <c r="BK101"/>
  <c r="J101"/>
  <c r="BK100"/>
  <c r="J100"/>
  <c r="BK99"/>
  <c r="J99"/>
  <c r="J102"/>
  <c r="BE102"/>
  <c r="J65"/>
  <c r="J64"/>
  <c r="J63"/>
  <c r="BI97"/>
  <c r="BH97"/>
  <c r="BG97"/>
  <c r="BF97"/>
  <c r="T97"/>
  <c r="R97"/>
  <c r="P97"/>
  <c r="BK97"/>
  <c r="J97"/>
  <c r="BE97"/>
  <c r="BI96"/>
  <c r="F36"/>
  <c i="1" r="BD61"/>
  <c i="6" r="BH96"/>
  <c r="F35"/>
  <c i="1" r="BC61"/>
  <c i="6" r="BG96"/>
  <c r="F34"/>
  <c i="1" r="BB61"/>
  <c i="6" r="BF96"/>
  <c r="J33"/>
  <c i="1" r="AW61"/>
  <c i="6" r="F33"/>
  <c i="1" r="BA61"/>
  <c i="6" r="T96"/>
  <c r="T95"/>
  <c r="T94"/>
  <c r="T93"/>
  <c r="R96"/>
  <c r="R95"/>
  <c r="R94"/>
  <c r="R93"/>
  <c r="P96"/>
  <c r="P95"/>
  <c r="P94"/>
  <c r="P93"/>
  <c i="1" r="AU61"/>
  <c i="6" r="BK96"/>
  <c r="BK95"/>
  <c r="J95"/>
  <c r="BK94"/>
  <c r="J94"/>
  <c r="BK93"/>
  <c r="J93"/>
  <c r="J60"/>
  <c r="J29"/>
  <c i="1" r="AG61"/>
  <c i="6" r="J96"/>
  <c r="BE96"/>
  <c r="J32"/>
  <c i="1" r="AV61"/>
  <c i="6" r="F32"/>
  <c i="1" r="AZ61"/>
  <c i="6" r="J62"/>
  <c r="J61"/>
  <c r="F87"/>
  <c r="E85"/>
  <c r="F53"/>
  <c r="E51"/>
  <c r="J38"/>
  <c r="J23"/>
  <c r="E23"/>
  <c r="J89"/>
  <c r="J55"/>
  <c r="J22"/>
  <c r="J20"/>
  <c r="E20"/>
  <c r="F90"/>
  <c r="F56"/>
  <c r="J19"/>
  <c r="J17"/>
  <c r="E17"/>
  <c r="F89"/>
  <c r="F55"/>
  <c r="J16"/>
  <c r="J14"/>
  <c r="J87"/>
  <c r="J53"/>
  <c r="E7"/>
  <c r="E81"/>
  <c r="E47"/>
  <c i="1" r="AY59"/>
  <c r="AX59"/>
  <c i="5"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2"/>
  <c r="BH202"/>
  <c r="BG202"/>
  <c r="BF202"/>
  <c r="T202"/>
  <c r="T201"/>
  <c r="T200"/>
  <c r="R202"/>
  <c r="R201"/>
  <c r="R200"/>
  <c r="P202"/>
  <c r="P201"/>
  <c r="P200"/>
  <c r="BK202"/>
  <c r="BK201"/>
  <c r="J201"/>
  <c r="BK200"/>
  <c r="J200"/>
  <c r="J202"/>
  <c r="BE202"/>
  <c r="J70"/>
  <c r="J69"/>
  <c r="BI198"/>
  <c r="BH198"/>
  <c r="BG198"/>
  <c r="BF198"/>
  <c r="T198"/>
  <c r="T197"/>
  <c r="R198"/>
  <c r="R197"/>
  <c r="P198"/>
  <c r="P197"/>
  <c r="BK198"/>
  <c r="BK197"/>
  <c r="J197"/>
  <c r="J198"/>
  <c r="BE198"/>
  <c r="J68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8"/>
  <c r="BH158"/>
  <c r="BG158"/>
  <c r="BF158"/>
  <c r="T158"/>
  <c r="T157"/>
  <c r="R158"/>
  <c r="R157"/>
  <c r="P158"/>
  <c r="P157"/>
  <c r="BK158"/>
  <c r="BK157"/>
  <c r="J157"/>
  <c r="J158"/>
  <c r="BE158"/>
  <c r="J6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T108"/>
  <c r="R109"/>
  <c r="R108"/>
  <c r="P109"/>
  <c r="P108"/>
  <c r="BK109"/>
  <c r="BK108"/>
  <c r="J108"/>
  <c r="J109"/>
  <c r="BE109"/>
  <c r="J66"/>
  <c r="BI106"/>
  <c r="BH106"/>
  <c r="BG106"/>
  <c r="BF106"/>
  <c r="T106"/>
  <c r="T105"/>
  <c r="T104"/>
  <c r="R106"/>
  <c r="R105"/>
  <c r="R104"/>
  <c r="P106"/>
  <c r="P105"/>
  <c r="P104"/>
  <c r="BK106"/>
  <c r="BK105"/>
  <c r="J105"/>
  <c r="BK104"/>
  <c r="J104"/>
  <c r="J106"/>
  <c r="BE106"/>
  <c r="J65"/>
  <c r="J64"/>
  <c r="BI102"/>
  <c r="BH102"/>
  <c r="BG102"/>
  <c r="BF102"/>
  <c r="T102"/>
  <c r="T101"/>
  <c r="R102"/>
  <c r="R101"/>
  <c r="P102"/>
  <c r="P101"/>
  <c r="BK102"/>
  <c r="BK101"/>
  <c r="J101"/>
  <c r="J102"/>
  <c r="BE102"/>
  <c r="J63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6"/>
  <c i="1" r="BD59"/>
  <c i="5" r="BH95"/>
  <c r="F35"/>
  <c i="1" r="BC59"/>
  <c i="5" r="BG95"/>
  <c r="F34"/>
  <c i="1" r="BB59"/>
  <c i="5" r="BF95"/>
  <c r="J33"/>
  <c i="1" r="AW59"/>
  <c i="5" r="F33"/>
  <c i="1" r="BA59"/>
  <c i="5" r="T95"/>
  <c r="T94"/>
  <c r="T93"/>
  <c r="T92"/>
  <c r="R95"/>
  <c r="R94"/>
  <c r="R93"/>
  <c r="R92"/>
  <c r="P95"/>
  <c r="P94"/>
  <c r="P93"/>
  <c r="P92"/>
  <c i="1" r="AU59"/>
  <c i="5" r="BK95"/>
  <c r="BK94"/>
  <c r="J94"/>
  <c r="BK93"/>
  <c r="J93"/>
  <c r="BK92"/>
  <c r="J92"/>
  <c r="J60"/>
  <c r="J29"/>
  <c i="1" r="AG59"/>
  <c i="5" r="J95"/>
  <c r="BE95"/>
  <c r="J32"/>
  <c i="1" r="AV59"/>
  <c i="5" r="F32"/>
  <c i="1" r="AZ59"/>
  <c i="5" r="J62"/>
  <c r="J61"/>
  <c r="F86"/>
  <c r="E84"/>
  <c r="F53"/>
  <c r="E51"/>
  <c r="J38"/>
  <c r="J23"/>
  <c r="E23"/>
  <c r="J88"/>
  <c r="J55"/>
  <c r="J22"/>
  <c r="J20"/>
  <c r="E20"/>
  <c r="F89"/>
  <c r="F56"/>
  <c r="J19"/>
  <c r="J17"/>
  <c r="E17"/>
  <c r="F88"/>
  <c r="F55"/>
  <c r="J16"/>
  <c r="J14"/>
  <c r="J86"/>
  <c r="J53"/>
  <c r="E7"/>
  <c r="E80"/>
  <c r="E47"/>
  <c i="1" r="AY57"/>
  <c r="AX57"/>
  <c i="4"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0"/>
  <c r="BH110"/>
  <c r="BG110"/>
  <c r="BF110"/>
  <c r="T110"/>
  <c r="T109"/>
  <c r="T108"/>
  <c r="R110"/>
  <c r="R109"/>
  <c r="R108"/>
  <c r="P110"/>
  <c r="P109"/>
  <c r="P108"/>
  <c r="BK110"/>
  <c r="BK109"/>
  <c r="J109"/>
  <c r="BK108"/>
  <c r="J108"/>
  <c r="J110"/>
  <c r="BE110"/>
  <c r="J64"/>
  <c r="J63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89"/>
  <c r="F36"/>
  <c i="1" r="BD57"/>
  <c i="4" r="BH89"/>
  <c r="F35"/>
  <c i="1" r="BC57"/>
  <c i="4" r="BG89"/>
  <c r="F34"/>
  <c i="1" r="BB57"/>
  <c i="4" r="BF89"/>
  <c r="J33"/>
  <c i="1" r="AW57"/>
  <c i="4" r="F33"/>
  <c i="1" r="BA57"/>
  <c i="4" r="T89"/>
  <c r="T88"/>
  <c r="T87"/>
  <c r="T86"/>
  <c r="R89"/>
  <c r="R88"/>
  <c r="R87"/>
  <c r="R86"/>
  <c r="P89"/>
  <c r="P88"/>
  <c r="P87"/>
  <c r="P86"/>
  <c i="1" r="AU57"/>
  <c i="4" r="BK89"/>
  <c r="BK88"/>
  <c r="J88"/>
  <c r="BK87"/>
  <c r="J87"/>
  <c r="BK86"/>
  <c r="J86"/>
  <c r="J60"/>
  <c r="J29"/>
  <c i="1" r="AG57"/>
  <c i="4" r="J89"/>
  <c r="BE89"/>
  <c r="J32"/>
  <c i="1" r="AV57"/>
  <c i="4" r="F32"/>
  <c i="1" r="AZ57"/>
  <c i="4" r="J62"/>
  <c r="J61"/>
  <c r="F80"/>
  <c r="E78"/>
  <c r="F53"/>
  <c r="E51"/>
  <c r="J38"/>
  <c r="J23"/>
  <c r="E23"/>
  <c r="J82"/>
  <c r="J55"/>
  <c r="J22"/>
  <c r="J20"/>
  <c r="E20"/>
  <c r="F83"/>
  <c r="F56"/>
  <c r="J19"/>
  <c r="J17"/>
  <c r="E17"/>
  <c r="F82"/>
  <c r="F55"/>
  <c r="J16"/>
  <c r="J14"/>
  <c r="J80"/>
  <c r="J53"/>
  <c r="E7"/>
  <c r="E74"/>
  <c r="E47"/>
  <c i="1" r="AY55"/>
  <c r="AX55"/>
  <c i="3" r="BI872"/>
  <c r="BH872"/>
  <c r="BG872"/>
  <c r="BF872"/>
  <c r="T872"/>
  <c r="R872"/>
  <c r="P872"/>
  <c r="BK872"/>
  <c r="J872"/>
  <c r="BE872"/>
  <c r="BI870"/>
  <c r="BH870"/>
  <c r="BG870"/>
  <c r="BF870"/>
  <c r="T870"/>
  <c r="T869"/>
  <c r="R870"/>
  <c r="R869"/>
  <c r="P870"/>
  <c r="P869"/>
  <c r="BK870"/>
  <c r="BK869"/>
  <c r="J869"/>
  <c r="J870"/>
  <c r="BE870"/>
  <c r="J75"/>
  <c r="BI866"/>
  <c r="BH866"/>
  <c r="BG866"/>
  <c r="BF866"/>
  <c r="T866"/>
  <c r="T865"/>
  <c r="R866"/>
  <c r="R865"/>
  <c r="P866"/>
  <c r="P865"/>
  <c r="BK866"/>
  <c r="BK865"/>
  <c r="J865"/>
  <c r="J866"/>
  <c r="BE866"/>
  <c r="J74"/>
  <c r="BI864"/>
  <c r="BH864"/>
  <c r="BG864"/>
  <c r="BF864"/>
  <c r="T864"/>
  <c r="R864"/>
  <c r="P864"/>
  <c r="BK864"/>
  <c r="J864"/>
  <c r="BE864"/>
  <c r="BI862"/>
  <c r="BH862"/>
  <c r="BG862"/>
  <c r="BF862"/>
  <c r="T862"/>
  <c r="R862"/>
  <c r="P862"/>
  <c r="BK862"/>
  <c r="J862"/>
  <c r="BE862"/>
  <c r="BI860"/>
  <c r="BH860"/>
  <c r="BG860"/>
  <c r="BF860"/>
  <c r="T860"/>
  <c r="R860"/>
  <c r="P860"/>
  <c r="BK860"/>
  <c r="J860"/>
  <c r="BE860"/>
  <c r="BI858"/>
  <c r="BH858"/>
  <c r="BG858"/>
  <c r="BF858"/>
  <c r="T858"/>
  <c r="R858"/>
  <c r="P858"/>
  <c r="BK858"/>
  <c r="J858"/>
  <c r="BE858"/>
  <c r="BI855"/>
  <c r="BH855"/>
  <c r="BG855"/>
  <c r="BF855"/>
  <c r="T855"/>
  <c r="R855"/>
  <c r="P855"/>
  <c r="BK855"/>
  <c r="J855"/>
  <c r="BE855"/>
  <c r="BI853"/>
  <c r="BH853"/>
  <c r="BG853"/>
  <c r="BF853"/>
  <c r="T853"/>
  <c r="R853"/>
  <c r="P853"/>
  <c r="BK853"/>
  <c r="J853"/>
  <c r="BE853"/>
  <c r="BI851"/>
  <c r="BH851"/>
  <c r="BG851"/>
  <c r="BF851"/>
  <c r="T851"/>
  <c r="R851"/>
  <c r="P851"/>
  <c r="BK851"/>
  <c r="J851"/>
  <c r="BE851"/>
  <c r="BI849"/>
  <c r="BH849"/>
  <c r="BG849"/>
  <c r="BF849"/>
  <c r="T849"/>
  <c r="R849"/>
  <c r="P849"/>
  <c r="BK849"/>
  <c r="J849"/>
  <c r="BE849"/>
  <c r="BI845"/>
  <c r="BH845"/>
  <c r="BG845"/>
  <c r="BF845"/>
  <c r="T845"/>
  <c r="R845"/>
  <c r="P845"/>
  <c r="BK845"/>
  <c r="J845"/>
  <c r="BE845"/>
  <c r="BI843"/>
  <c r="BH843"/>
  <c r="BG843"/>
  <c r="BF843"/>
  <c r="T843"/>
  <c r="R843"/>
  <c r="P843"/>
  <c r="BK843"/>
  <c r="J843"/>
  <c r="BE843"/>
  <c r="BI841"/>
  <c r="BH841"/>
  <c r="BG841"/>
  <c r="BF841"/>
  <c r="T841"/>
  <c r="T840"/>
  <c r="T839"/>
  <c r="R841"/>
  <c r="R840"/>
  <c r="R839"/>
  <c r="P841"/>
  <c r="P840"/>
  <c r="P839"/>
  <c r="BK841"/>
  <c r="BK840"/>
  <c r="J840"/>
  <c r="BK839"/>
  <c r="J839"/>
  <c r="J841"/>
  <c r="BE841"/>
  <c r="J73"/>
  <c r="J72"/>
  <c r="BI838"/>
  <c r="BH838"/>
  <c r="BG838"/>
  <c r="BF838"/>
  <c r="T838"/>
  <c r="T837"/>
  <c r="R838"/>
  <c r="R837"/>
  <c r="P838"/>
  <c r="P837"/>
  <c r="BK838"/>
  <c r="BK837"/>
  <c r="J837"/>
  <c r="J838"/>
  <c r="BE838"/>
  <c r="J71"/>
  <c r="BI835"/>
  <c r="BH835"/>
  <c r="BG835"/>
  <c r="BF835"/>
  <c r="T835"/>
  <c r="R835"/>
  <c r="P835"/>
  <c r="BK835"/>
  <c r="J835"/>
  <c r="BE835"/>
  <c r="BI833"/>
  <c r="BH833"/>
  <c r="BG833"/>
  <c r="BF833"/>
  <c r="T833"/>
  <c r="R833"/>
  <c r="P833"/>
  <c r="BK833"/>
  <c r="J833"/>
  <c r="BE833"/>
  <c r="BI831"/>
  <c r="BH831"/>
  <c r="BG831"/>
  <c r="BF831"/>
  <c r="T831"/>
  <c r="R831"/>
  <c r="P831"/>
  <c r="BK831"/>
  <c r="J831"/>
  <c r="BE831"/>
  <c r="BI829"/>
  <c r="BH829"/>
  <c r="BG829"/>
  <c r="BF829"/>
  <c r="T829"/>
  <c r="R829"/>
  <c r="P829"/>
  <c r="BK829"/>
  <c r="J829"/>
  <c r="BE829"/>
  <c r="BI826"/>
  <c r="BH826"/>
  <c r="BG826"/>
  <c r="BF826"/>
  <c r="T826"/>
  <c r="R826"/>
  <c r="P826"/>
  <c r="BK826"/>
  <c r="J826"/>
  <c r="BE826"/>
  <c r="BI821"/>
  <c r="BH821"/>
  <c r="BG821"/>
  <c r="BF821"/>
  <c r="T821"/>
  <c r="R821"/>
  <c r="P821"/>
  <c r="BK821"/>
  <c r="J821"/>
  <c r="BE821"/>
  <c r="BI818"/>
  <c r="BH818"/>
  <c r="BG818"/>
  <c r="BF818"/>
  <c r="T818"/>
  <c r="R818"/>
  <c r="P818"/>
  <c r="BK818"/>
  <c r="J818"/>
  <c r="BE818"/>
  <c r="BI812"/>
  <c r="BH812"/>
  <c r="BG812"/>
  <c r="BF812"/>
  <c r="T812"/>
  <c r="R812"/>
  <c r="P812"/>
  <c r="BK812"/>
  <c r="J812"/>
  <c r="BE812"/>
  <c r="BI806"/>
  <c r="BH806"/>
  <c r="BG806"/>
  <c r="BF806"/>
  <c r="T806"/>
  <c r="R806"/>
  <c r="P806"/>
  <c r="BK806"/>
  <c r="J806"/>
  <c r="BE806"/>
  <c r="BI805"/>
  <c r="BH805"/>
  <c r="BG805"/>
  <c r="BF805"/>
  <c r="T805"/>
  <c r="R805"/>
  <c r="P805"/>
  <c r="BK805"/>
  <c r="J805"/>
  <c r="BE805"/>
  <c r="BI804"/>
  <c r="BH804"/>
  <c r="BG804"/>
  <c r="BF804"/>
  <c r="T804"/>
  <c r="R804"/>
  <c r="P804"/>
  <c r="BK804"/>
  <c r="J804"/>
  <c r="BE804"/>
  <c r="BI801"/>
  <c r="BH801"/>
  <c r="BG801"/>
  <c r="BF801"/>
  <c r="T801"/>
  <c r="R801"/>
  <c r="P801"/>
  <c r="BK801"/>
  <c r="J801"/>
  <c r="BE801"/>
  <c r="BI793"/>
  <c r="BH793"/>
  <c r="BG793"/>
  <c r="BF793"/>
  <c r="T793"/>
  <c r="R793"/>
  <c r="P793"/>
  <c r="BK793"/>
  <c r="J793"/>
  <c r="BE793"/>
  <c r="BI790"/>
  <c r="BH790"/>
  <c r="BG790"/>
  <c r="BF790"/>
  <c r="T790"/>
  <c r="R790"/>
  <c r="P790"/>
  <c r="BK790"/>
  <c r="J790"/>
  <c r="BE790"/>
  <c r="BI782"/>
  <c r="BH782"/>
  <c r="BG782"/>
  <c r="BF782"/>
  <c r="T782"/>
  <c r="R782"/>
  <c r="P782"/>
  <c r="BK782"/>
  <c r="J782"/>
  <c r="BE782"/>
  <c r="BI779"/>
  <c r="BH779"/>
  <c r="BG779"/>
  <c r="BF779"/>
  <c r="T779"/>
  <c r="R779"/>
  <c r="P779"/>
  <c r="BK779"/>
  <c r="J779"/>
  <c r="BE779"/>
  <c r="BI776"/>
  <c r="BH776"/>
  <c r="BG776"/>
  <c r="BF776"/>
  <c r="T776"/>
  <c r="T775"/>
  <c r="R776"/>
  <c r="R775"/>
  <c r="P776"/>
  <c r="P775"/>
  <c r="BK776"/>
  <c r="BK775"/>
  <c r="J775"/>
  <c r="J776"/>
  <c r="BE776"/>
  <c r="J70"/>
  <c r="BI772"/>
  <c r="BH772"/>
  <c r="BG772"/>
  <c r="BF772"/>
  <c r="T772"/>
  <c r="R772"/>
  <c r="P772"/>
  <c r="BK772"/>
  <c r="J772"/>
  <c r="BE772"/>
  <c r="BI763"/>
  <c r="BH763"/>
  <c r="BG763"/>
  <c r="BF763"/>
  <c r="T763"/>
  <c r="R763"/>
  <c r="P763"/>
  <c r="BK763"/>
  <c r="J763"/>
  <c r="BE763"/>
  <c r="BI757"/>
  <c r="BH757"/>
  <c r="BG757"/>
  <c r="BF757"/>
  <c r="T757"/>
  <c r="R757"/>
  <c r="P757"/>
  <c r="BK757"/>
  <c r="J757"/>
  <c r="BE757"/>
  <c r="BI754"/>
  <c r="BH754"/>
  <c r="BG754"/>
  <c r="BF754"/>
  <c r="T754"/>
  <c r="R754"/>
  <c r="P754"/>
  <c r="BK754"/>
  <c r="J754"/>
  <c r="BE754"/>
  <c r="BI749"/>
  <c r="BH749"/>
  <c r="BG749"/>
  <c r="BF749"/>
  <c r="T749"/>
  <c r="R749"/>
  <c r="P749"/>
  <c r="BK749"/>
  <c r="J749"/>
  <c r="BE749"/>
  <c r="BI747"/>
  <c r="BH747"/>
  <c r="BG747"/>
  <c r="BF747"/>
  <c r="T747"/>
  <c r="R747"/>
  <c r="P747"/>
  <c r="BK747"/>
  <c r="J747"/>
  <c r="BE747"/>
  <c r="BI745"/>
  <c r="BH745"/>
  <c r="BG745"/>
  <c r="BF745"/>
  <c r="T745"/>
  <c r="R745"/>
  <c r="P745"/>
  <c r="BK745"/>
  <c r="J745"/>
  <c r="BE745"/>
  <c r="BI742"/>
  <c r="BH742"/>
  <c r="BG742"/>
  <c r="BF742"/>
  <c r="T742"/>
  <c r="R742"/>
  <c r="P742"/>
  <c r="BK742"/>
  <c r="J742"/>
  <c r="BE742"/>
  <c r="BI739"/>
  <c r="BH739"/>
  <c r="BG739"/>
  <c r="BF739"/>
  <c r="T739"/>
  <c r="R739"/>
  <c r="P739"/>
  <c r="BK739"/>
  <c r="J739"/>
  <c r="BE739"/>
  <c r="BI733"/>
  <c r="BH733"/>
  <c r="BG733"/>
  <c r="BF733"/>
  <c r="T733"/>
  <c r="R733"/>
  <c r="P733"/>
  <c r="BK733"/>
  <c r="J733"/>
  <c r="BE733"/>
  <c r="BI726"/>
  <c r="BH726"/>
  <c r="BG726"/>
  <c r="BF726"/>
  <c r="T726"/>
  <c r="R726"/>
  <c r="P726"/>
  <c r="BK726"/>
  <c r="J726"/>
  <c r="BE726"/>
  <c r="BI723"/>
  <c r="BH723"/>
  <c r="BG723"/>
  <c r="BF723"/>
  <c r="T723"/>
  <c r="R723"/>
  <c r="P723"/>
  <c r="BK723"/>
  <c r="J723"/>
  <c r="BE723"/>
  <c r="BI717"/>
  <c r="BH717"/>
  <c r="BG717"/>
  <c r="BF717"/>
  <c r="T717"/>
  <c r="R717"/>
  <c r="P717"/>
  <c r="BK717"/>
  <c r="J717"/>
  <c r="BE717"/>
  <c r="BI712"/>
  <c r="BH712"/>
  <c r="BG712"/>
  <c r="BF712"/>
  <c r="T712"/>
  <c r="R712"/>
  <c r="P712"/>
  <c r="BK712"/>
  <c r="J712"/>
  <c r="BE712"/>
  <c r="BI708"/>
  <c r="BH708"/>
  <c r="BG708"/>
  <c r="BF708"/>
  <c r="T708"/>
  <c r="R708"/>
  <c r="P708"/>
  <c r="BK708"/>
  <c r="J708"/>
  <c r="BE708"/>
  <c r="BI707"/>
  <c r="BH707"/>
  <c r="BG707"/>
  <c r="BF707"/>
  <c r="T707"/>
  <c r="R707"/>
  <c r="P707"/>
  <c r="BK707"/>
  <c r="J707"/>
  <c r="BE707"/>
  <c r="BI702"/>
  <c r="BH702"/>
  <c r="BG702"/>
  <c r="BF702"/>
  <c r="T702"/>
  <c r="R702"/>
  <c r="P702"/>
  <c r="BK702"/>
  <c r="J702"/>
  <c r="BE702"/>
  <c r="BI701"/>
  <c r="BH701"/>
  <c r="BG701"/>
  <c r="BF701"/>
  <c r="T701"/>
  <c r="R701"/>
  <c r="P701"/>
  <c r="BK701"/>
  <c r="J701"/>
  <c r="BE701"/>
  <c r="BI691"/>
  <c r="BH691"/>
  <c r="BG691"/>
  <c r="BF691"/>
  <c r="T691"/>
  <c r="R691"/>
  <c r="P691"/>
  <c r="BK691"/>
  <c r="J691"/>
  <c r="BE691"/>
  <c r="BI689"/>
  <c r="BH689"/>
  <c r="BG689"/>
  <c r="BF689"/>
  <c r="T689"/>
  <c r="R689"/>
  <c r="P689"/>
  <c r="BK689"/>
  <c r="J689"/>
  <c r="BE689"/>
  <c r="BI686"/>
  <c r="BH686"/>
  <c r="BG686"/>
  <c r="BF686"/>
  <c r="T686"/>
  <c r="R686"/>
  <c r="P686"/>
  <c r="BK686"/>
  <c r="J686"/>
  <c r="BE686"/>
  <c r="BI683"/>
  <c r="BH683"/>
  <c r="BG683"/>
  <c r="BF683"/>
  <c r="T683"/>
  <c r="R683"/>
  <c r="P683"/>
  <c r="BK683"/>
  <c r="J683"/>
  <c r="BE683"/>
  <c r="BI680"/>
  <c r="BH680"/>
  <c r="BG680"/>
  <c r="BF680"/>
  <c r="T680"/>
  <c r="R680"/>
  <c r="P680"/>
  <c r="BK680"/>
  <c r="J680"/>
  <c r="BE680"/>
  <c r="BI675"/>
  <c r="BH675"/>
  <c r="BG675"/>
  <c r="BF675"/>
  <c r="T675"/>
  <c r="R675"/>
  <c r="P675"/>
  <c r="BK675"/>
  <c r="J675"/>
  <c r="BE675"/>
  <c r="BI672"/>
  <c r="BH672"/>
  <c r="BG672"/>
  <c r="BF672"/>
  <c r="T672"/>
  <c r="R672"/>
  <c r="P672"/>
  <c r="BK672"/>
  <c r="J672"/>
  <c r="BE672"/>
  <c r="BI670"/>
  <c r="BH670"/>
  <c r="BG670"/>
  <c r="BF670"/>
  <c r="T670"/>
  <c r="R670"/>
  <c r="P670"/>
  <c r="BK670"/>
  <c r="J670"/>
  <c r="BE670"/>
  <c r="BI668"/>
  <c r="BH668"/>
  <c r="BG668"/>
  <c r="BF668"/>
  <c r="T668"/>
  <c r="R668"/>
  <c r="P668"/>
  <c r="BK668"/>
  <c r="J668"/>
  <c r="BE668"/>
  <c r="BI665"/>
  <c r="BH665"/>
  <c r="BG665"/>
  <c r="BF665"/>
  <c r="T665"/>
  <c r="R665"/>
  <c r="P665"/>
  <c r="BK665"/>
  <c r="J665"/>
  <c r="BE665"/>
  <c r="BI662"/>
  <c r="BH662"/>
  <c r="BG662"/>
  <c r="BF662"/>
  <c r="T662"/>
  <c r="R662"/>
  <c r="P662"/>
  <c r="BK662"/>
  <c r="J662"/>
  <c r="BE662"/>
  <c r="BI657"/>
  <c r="BH657"/>
  <c r="BG657"/>
  <c r="BF657"/>
  <c r="T657"/>
  <c r="R657"/>
  <c r="P657"/>
  <c r="BK657"/>
  <c r="J657"/>
  <c r="BE657"/>
  <c r="BI653"/>
  <c r="BH653"/>
  <c r="BG653"/>
  <c r="BF653"/>
  <c r="T653"/>
  <c r="R653"/>
  <c r="P653"/>
  <c r="BK653"/>
  <c r="J653"/>
  <c r="BE653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4"/>
  <c r="BH644"/>
  <c r="BG644"/>
  <c r="BF644"/>
  <c r="T644"/>
  <c r="R644"/>
  <c r="P644"/>
  <c r="BK644"/>
  <c r="J644"/>
  <c r="BE644"/>
  <c r="BI642"/>
  <c r="BH642"/>
  <c r="BG642"/>
  <c r="BF642"/>
  <c r="T642"/>
  <c r="R642"/>
  <c r="P642"/>
  <c r="BK642"/>
  <c r="J642"/>
  <c r="BE642"/>
  <c r="BI640"/>
  <c r="BH640"/>
  <c r="BG640"/>
  <c r="BF640"/>
  <c r="T640"/>
  <c r="R640"/>
  <c r="P640"/>
  <c r="BK640"/>
  <c r="J640"/>
  <c r="BE640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1"/>
  <c r="BH631"/>
  <c r="BG631"/>
  <c r="BF631"/>
  <c r="T631"/>
  <c r="R631"/>
  <c r="P631"/>
  <c r="BK631"/>
  <c r="J631"/>
  <c r="BE631"/>
  <c r="BI617"/>
  <c r="BH617"/>
  <c r="BG617"/>
  <c r="BF617"/>
  <c r="T617"/>
  <c r="R617"/>
  <c r="P617"/>
  <c r="BK617"/>
  <c r="J617"/>
  <c r="BE617"/>
  <c r="BI610"/>
  <c r="BH610"/>
  <c r="BG610"/>
  <c r="BF610"/>
  <c r="T610"/>
  <c r="R610"/>
  <c r="P610"/>
  <c r="BK610"/>
  <c r="J610"/>
  <c r="BE610"/>
  <c r="BI602"/>
  <c r="BH602"/>
  <c r="BG602"/>
  <c r="BF602"/>
  <c r="T602"/>
  <c r="R602"/>
  <c r="P602"/>
  <c r="BK602"/>
  <c r="J602"/>
  <c r="BE602"/>
  <c r="BI599"/>
  <c r="BH599"/>
  <c r="BG599"/>
  <c r="BF599"/>
  <c r="T599"/>
  <c r="R599"/>
  <c r="P599"/>
  <c r="BK599"/>
  <c r="J599"/>
  <c r="BE599"/>
  <c r="BI597"/>
  <c r="BH597"/>
  <c r="BG597"/>
  <c r="BF597"/>
  <c r="T597"/>
  <c r="R597"/>
  <c r="P597"/>
  <c r="BK597"/>
  <c r="J597"/>
  <c r="BE597"/>
  <c r="BI596"/>
  <c r="BH596"/>
  <c r="BG596"/>
  <c r="BF596"/>
  <c r="T596"/>
  <c r="R596"/>
  <c r="P596"/>
  <c r="BK596"/>
  <c r="J596"/>
  <c r="BE596"/>
  <c r="BI594"/>
  <c r="BH594"/>
  <c r="BG594"/>
  <c r="BF594"/>
  <c r="T594"/>
  <c r="R594"/>
  <c r="P594"/>
  <c r="BK594"/>
  <c r="J594"/>
  <c r="BE594"/>
  <c r="BI592"/>
  <c r="BH592"/>
  <c r="BG592"/>
  <c r="BF592"/>
  <c r="T592"/>
  <c r="R592"/>
  <c r="P592"/>
  <c r="BK592"/>
  <c r="J592"/>
  <c r="BE592"/>
  <c r="BI591"/>
  <c r="BH591"/>
  <c r="BG591"/>
  <c r="BF591"/>
  <c r="T591"/>
  <c r="R591"/>
  <c r="P591"/>
  <c r="BK591"/>
  <c r="J591"/>
  <c r="BE591"/>
  <c r="BI589"/>
  <c r="BH589"/>
  <c r="BG589"/>
  <c r="BF589"/>
  <c r="T589"/>
  <c r="R589"/>
  <c r="P589"/>
  <c r="BK589"/>
  <c r="J589"/>
  <c r="BE589"/>
  <c r="BI587"/>
  <c r="BH587"/>
  <c r="BG587"/>
  <c r="BF587"/>
  <c r="T587"/>
  <c r="R587"/>
  <c r="P587"/>
  <c r="BK587"/>
  <c r="J587"/>
  <c r="BE587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77"/>
  <c r="BH577"/>
  <c r="BG577"/>
  <c r="BF577"/>
  <c r="T577"/>
  <c r="R577"/>
  <c r="P577"/>
  <c r="BK577"/>
  <c r="J577"/>
  <c r="BE577"/>
  <c r="BI574"/>
  <c r="BH574"/>
  <c r="BG574"/>
  <c r="BF574"/>
  <c r="T574"/>
  <c r="R574"/>
  <c r="P574"/>
  <c r="BK574"/>
  <c r="J574"/>
  <c r="BE574"/>
  <c r="BI572"/>
  <c r="BH572"/>
  <c r="BG572"/>
  <c r="BF572"/>
  <c r="T572"/>
  <c r="R572"/>
  <c r="P572"/>
  <c r="BK572"/>
  <c r="J572"/>
  <c r="BE572"/>
  <c r="BI570"/>
  <c r="BH570"/>
  <c r="BG570"/>
  <c r="BF570"/>
  <c r="T570"/>
  <c r="R570"/>
  <c r="P570"/>
  <c r="BK570"/>
  <c r="J570"/>
  <c r="BE570"/>
  <c r="BI566"/>
  <c r="BH566"/>
  <c r="BG566"/>
  <c r="BF566"/>
  <c r="T566"/>
  <c r="R566"/>
  <c r="P566"/>
  <c r="BK566"/>
  <c r="J566"/>
  <c r="BE566"/>
  <c r="BI565"/>
  <c r="BH565"/>
  <c r="BG565"/>
  <c r="BF565"/>
  <c r="T565"/>
  <c r="R565"/>
  <c r="P565"/>
  <c r="BK565"/>
  <c r="J565"/>
  <c r="BE565"/>
  <c r="BI563"/>
  <c r="BH563"/>
  <c r="BG563"/>
  <c r="BF563"/>
  <c r="T563"/>
  <c r="R563"/>
  <c r="P563"/>
  <c r="BK563"/>
  <c r="J563"/>
  <c r="BE563"/>
  <c r="BI562"/>
  <c r="BH562"/>
  <c r="BG562"/>
  <c r="BF562"/>
  <c r="T562"/>
  <c r="R562"/>
  <c r="P562"/>
  <c r="BK562"/>
  <c r="J562"/>
  <c r="BE562"/>
  <c r="BI560"/>
  <c r="BH560"/>
  <c r="BG560"/>
  <c r="BF560"/>
  <c r="T560"/>
  <c r="R560"/>
  <c r="P560"/>
  <c r="BK560"/>
  <c r="J560"/>
  <c r="BE560"/>
  <c r="BI558"/>
  <c r="BH558"/>
  <c r="BG558"/>
  <c r="BF558"/>
  <c r="T558"/>
  <c r="R558"/>
  <c r="P558"/>
  <c r="BK558"/>
  <c r="J558"/>
  <c r="BE558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51"/>
  <c r="BH551"/>
  <c r="BG551"/>
  <c r="BF551"/>
  <c r="T551"/>
  <c r="R551"/>
  <c r="P551"/>
  <c r="BK551"/>
  <c r="J551"/>
  <c r="BE551"/>
  <c r="BI549"/>
  <c r="BH549"/>
  <c r="BG549"/>
  <c r="BF549"/>
  <c r="T549"/>
  <c r="R549"/>
  <c r="P549"/>
  <c r="BK549"/>
  <c r="J549"/>
  <c r="BE549"/>
  <c r="BI547"/>
  <c r="BH547"/>
  <c r="BG547"/>
  <c r="BF547"/>
  <c r="T547"/>
  <c r="R547"/>
  <c r="P547"/>
  <c r="BK547"/>
  <c r="J547"/>
  <c r="BE547"/>
  <c r="BI545"/>
  <c r="BH545"/>
  <c r="BG545"/>
  <c r="BF545"/>
  <c r="T545"/>
  <c r="R545"/>
  <c r="P545"/>
  <c r="BK545"/>
  <c r="J545"/>
  <c r="BE545"/>
  <c r="BI540"/>
  <c r="BH540"/>
  <c r="BG540"/>
  <c r="BF540"/>
  <c r="T540"/>
  <c r="R540"/>
  <c r="P540"/>
  <c r="BK540"/>
  <c r="J540"/>
  <c r="BE540"/>
  <c r="BI537"/>
  <c r="BH537"/>
  <c r="BG537"/>
  <c r="BF537"/>
  <c r="T537"/>
  <c r="R537"/>
  <c r="P537"/>
  <c r="BK537"/>
  <c r="J537"/>
  <c r="BE537"/>
  <c r="BI535"/>
  <c r="BH535"/>
  <c r="BG535"/>
  <c r="BF535"/>
  <c r="T535"/>
  <c r="R535"/>
  <c r="P535"/>
  <c r="BK535"/>
  <c r="J535"/>
  <c r="BE535"/>
  <c r="BI530"/>
  <c r="BH530"/>
  <c r="BG530"/>
  <c r="BF530"/>
  <c r="T530"/>
  <c r="R530"/>
  <c r="P530"/>
  <c r="BK530"/>
  <c r="J530"/>
  <c r="BE530"/>
  <c r="BI528"/>
  <c r="BH528"/>
  <c r="BG528"/>
  <c r="BF528"/>
  <c r="T528"/>
  <c r="R528"/>
  <c r="P528"/>
  <c r="BK528"/>
  <c r="J528"/>
  <c r="BE528"/>
  <c r="BI526"/>
  <c r="BH526"/>
  <c r="BG526"/>
  <c r="BF526"/>
  <c r="T526"/>
  <c r="R526"/>
  <c r="P526"/>
  <c r="BK526"/>
  <c r="J526"/>
  <c r="BE526"/>
  <c r="BI523"/>
  <c r="BH523"/>
  <c r="BG523"/>
  <c r="BF523"/>
  <c r="T523"/>
  <c r="R523"/>
  <c r="P523"/>
  <c r="BK523"/>
  <c r="J523"/>
  <c r="BE523"/>
  <c r="BI521"/>
  <c r="BH521"/>
  <c r="BG521"/>
  <c r="BF521"/>
  <c r="T521"/>
  <c r="R521"/>
  <c r="P521"/>
  <c r="BK521"/>
  <c r="J521"/>
  <c r="BE521"/>
  <c r="BI517"/>
  <c r="BH517"/>
  <c r="BG517"/>
  <c r="BF517"/>
  <c r="T517"/>
  <c r="R517"/>
  <c r="P517"/>
  <c r="BK517"/>
  <c r="J517"/>
  <c r="BE517"/>
  <c r="BI513"/>
  <c r="BH513"/>
  <c r="BG513"/>
  <c r="BF513"/>
  <c r="T513"/>
  <c r="R513"/>
  <c r="P513"/>
  <c r="BK513"/>
  <c r="J513"/>
  <c r="BE513"/>
  <c r="BI509"/>
  <c r="BH509"/>
  <c r="BG509"/>
  <c r="BF509"/>
  <c r="T509"/>
  <c r="R509"/>
  <c r="P509"/>
  <c r="BK509"/>
  <c r="J509"/>
  <c r="BE509"/>
  <c r="BI507"/>
  <c r="BH507"/>
  <c r="BG507"/>
  <c r="BF507"/>
  <c r="T507"/>
  <c r="R507"/>
  <c r="P507"/>
  <c r="BK507"/>
  <c r="J507"/>
  <c r="BE507"/>
  <c r="BI503"/>
  <c r="BH503"/>
  <c r="BG503"/>
  <c r="BF503"/>
  <c r="T503"/>
  <c r="R503"/>
  <c r="P503"/>
  <c r="BK503"/>
  <c r="J503"/>
  <c r="BE503"/>
  <c r="BI501"/>
  <c r="BH501"/>
  <c r="BG501"/>
  <c r="BF501"/>
  <c r="T501"/>
  <c r="R501"/>
  <c r="P501"/>
  <c r="BK501"/>
  <c r="J501"/>
  <c r="BE501"/>
  <c r="BI499"/>
  <c r="BH499"/>
  <c r="BG499"/>
  <c r="BF499"/>
  <c r="T499"/>
  <c r="R499"/>
  <c r="P499"/>
  <c r="BK499"/>
  <c r="J499"/>
  <c r="BE499"/>
  <c r="BI497"/>
  <c r="BH497"/>
  <c r="BG497"/>
  <c r="BF497"/>
  <c r="T497"/>
  <c r="R497"/>
  <c r="P497"/>
  <c r="BK497"/>
  <c r="J497"/>
  <c r="BE497"/>
  <c r="BI492"/>
  <c r="BH492"/>
  <c r="BG492"/>
  <c r="BF492"/>
  <c r="T492"/>
  <c r="R492"/>
  <c r="P492"/>
  <c r="BK492"/>
  <c r="J492"/>
  <c r="BE492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1"/>
  <c r="BH471"/>
  <c r="BG471"/>
  <c r="BF471"/>
  <c r="T471"/>
  <c r="R471"/>
  <c r="P471"/>
  <c r="BK471"/>
  <c r="J471"/>
  <c r="BE471"/>
  <c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/>
  <c r="BI465"/>
  <c r="BH465"/>
  <c r="BG465"/>
  <c r="BF465"/>
  <c r="T465"/>
  <c r="R465"/>
  <c r="P465"/>
  <c r="BK465"/>
  <c r="J465"/>
  <c r="BE465"/>
  <c r="BI463"/>
  <c r="BH463"/>
  <c r="BG463"/>
  <c r="BF463"/>
  <c r="T463"/>
  <c r="R463"/>
  <c r="P463"/>
  <c r="BK463"/>
  <c r="J463"/>
  <c r="BE463"/>
  <c r="BI460"/>
  <c r="BH460"/>
  <c r="BG460"/>
  <c r="BF460"/>
  <c r="T460"/>
  <c r="R460"/>
  <c r="P460"/>
  <c r="BK460"/>
  <c r="J460"/>
  <c r="BE460"/>
  <c r="BI458"/>
  <c r="BH458"/>
  <c r="BG458"/>
  <c r="BF458"/>
  <c r="T458"/>
  <c r="R458"/>
  <c r="P458"/>
  <c r="BK458"/>
  <c r="J458"/>
  <c r="BE458"/>
  <c r="BI456"/>
  <c r="BH456"/>
  <c r="BG456"/>
  <c r="BF456"/>
  <c r="T456"/>
  <c r="R456"/>
  <c r="P456"/>
  <c r="BK456"/>
  <c r="J456"/>
  <c r="BE456"/>
  <c r="BI454"/>
  <c r="BH454"/>
  <c r="BG454"/>
  <c r="BF454"/>
  <c r="T454"/>
  <c r="R454"/>
  <c r="P454"/>
  <c r="BK454"/>
  <c r="J454"/>
  <c r="BE454"/>
  <c r="BI452"/>
  <c r="BH452"/>
  <c r="BG452"/>
  <c r="BF452"/>
  <c r="T452"/>
  <c r="R452"/>
  <c r="P452"/>
  <c r="BK452"/>
  <c r="J452"/>
  <c r="BE452"/>
  <c r="BI450"/>
  <c r="BH450"/>
  <c r="BG450"/>
  <c r="BF450"/>
  <c r="T450"/>
  <c r="R450"/>
  <c r="P450"/>
  <c r="BK450"/>
  <c r="J450"/>
  <c r="BE450"/>
  <c r="BI448"/>
  <c r="BH448"/>
  <c r="BG448"/>
  <c r="BF448"/>
  <c r="T448"/>
  <c r="R448"/>
  <c r="P448"/>
  <c r="BK448"/>
  <c r="J448"/>
  <c r="BE448"/>
  <c r="BI446"/>
  <c r="BH446"/>
  <c r="BG446"/>
  <c r="BF446"/>
  <c r="T446"/>
  <c r="R446"/>
  <c r="P446"/>
  <c r="BK446"/>
  <c r="J446"/>
  <c r="BE446"/>
  <c r="BI444"/>
  <c r="BH444"/>
  <c r="BG444"/>
  <c r="BF444"/>
  <c r="T444"/>
  <c r="T443"/>
  <c r="R444"/>
  <c r="R443"/>
  <c r="P444"/>
  <c r="P443"/>
  <c r="BK444"/>
  <c r="BK443"/>
  <c r="J443"/>
  <c r="J444"/>
  <c r="BE444"/>
  <c r="J69"/>
  <c r="BI442"/>
  <c r="BH442"/>
  <c r="BG442"/>
  <c r="BF442"/>
  <c r="T442"/>
  <c r="R442"/>
  <c r="P442"/>
  <c r="BK442"/>
  <c r="J442"/>
  <c r="BE442"/>
  <c r="BI436"/>
  <c r="BH436"/>
  <c r="BG436"/>
  <c r="BF436"/>
  <c r="T436"/>
  <c r="T435"/>
  <c r="R436"/>
  <c r="R435"/>
  <c r="P436"/>
  <c r="P435"/>
  <c r="BK436"/>
  <c r="BK435"/>
  <c r="J435"/>
  <c r="J436"/>
  <c r="BE436"/>
  <c r="J68"/>
  <c r="BI432"/>
  <c r="BH432"/>
  <c r="BG432"/>
  <c r="BF432"/>
  <c r="T432"/>
  <c r="R432"/>
  <c r="P432"/>
  <c r="BK432"/>
  <c r="J432"/>
  <c r="BE432"/>
  <c r="BI427"/>
  <c r="BH427"/>
  <c r="BG427"/>
  <c r="BF427"/>
  <c r="T427"/>
  <c r="R427"/>
  <c r="P427"/>
  <c r="BK427"/>
  <c r="J427"/>
  <c r="BE427"/>
  <c r="BI420"/>
  <c r="BH420"/>
  <c r="BG420"/>
  <c r="BF420"/>
  <c r="T420"/>
  <c r="T419"/>
  <c r="R420"/>
  <c r="R419"/>
  <c r="P420"/>
  <c r="P419"/>
  <c r="BK420"/>
  <c r="BK419"/>
  <c r="J419"/>
  <c r="J420"/>
  <c r="BE420"/>
  <c r="J67"/>
  <c r="BI417"/>
  <c r="BH417"/>
  <c r="BG417"/>
  <c r="BF417"/>
  <c r="T417"/>
  <c r="R417"/>
  <c r="P417"/>
  <c r="BK417"/>
  <c r="J417"/>
  <c r="BE417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5"/>
  <c r="BH405"/>
  <c r="BG405"/>
  <c r="BF405"/>
  <c r="T405"/>
  <c r="R405"/>
  <c r="P405"/>
  <c r="BK405"/>
  <c r="J405"/>
  <c r="BE405"/>
  <c r="BI400"/>
  <c r="BH400"/>
  <c r="BG400"/>
  <c r="BF400"/>
  <c r="T400"/>
  <c r="R400"/>
  <c r="P400"/>
  <c r="BK400"/>
  <c r="J400"/>
  <c r="BE400"/>
  <c r="BI398"/>
  <c r="BH398"/>
  <c r="BG398"/>
  <c r="BF398"/>
  <c r="T398"/>
  <c r="R398"/>
  <c r="P398"/>
  <c r="BK398"/>
  <c r="J398"/>
  <c r="BE398"/>
  <c r="BI396"/>
  <c r="BH396"/>
  <c r="BG396"/>
  <c r="BF396"/>
  <c r="T396"/>
  <c r="R396"/>
  <c r="P396"/>
  <c r="BK396"/>
  <c r="J396"/>
  <c r="BE396"/>
  <c r="BI394"/>
  <c r="BH394"/>
  <c r="BG394"/>
  <c r="BF394"/>
  <c r="T394"/>
  <c r="R394"/>
  <c r="P394"/>
  <c r="BK394"/>
  <c r="J394"/>
  <c r="BE394"/>
  <c r="BI392"/>
  <c r="BH392"/>
  <c r="BG392"/>
  <c r="BF392"/>
  <c r="T392"/>
  <c r="R392"/>
  <c r="P392"/>
  <c r="BK392"/>
  <c r="J392"/>
  <c r="BE392"/>
  <c r="BI390"/>
  <c r="BH390"/>
  <c r="BG390"/>
  <c r="BF390"/>
  <c r="T390"/>
  <c r="R390"/>
  <c r="P390"/>
  <c r="BK390"/>
  <c r="J390"/>
  <c r="BE390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4"/>
  <c r="BH384"/>
  <c r="BG384"/>
  <c r="BF384"/>
  <c r="T384"/>
  <c r="T383"/>
  <c r="R384"/>
  <c r="R383"/>
  <c r="P384"/>
  <c r="P383"/>
  <c r="BK384"/>
  <c r="BK383"/>
  <c r="J383"/>
  <c r="J384"/>
  <c r="BE384"/>
  <c r="J66"/>
  <c r="BI379"/>
  <c r="BH379"/>
  <c r="BG379"/>
  <c r="BF379"/>
  <c r="T379"/>
  <c r="R379"/>
  <c r="P379"/>
  <c r="BK379"/>
  <c r="J379"/>
  <c r="BE379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/>
  <c r="BI361"/>
  <c r="BH361"/>
  <c r="BG361"/>
  <c r="BF361"/>
  <c r="T361"/>
  <c r="R361"/>
  <c r="P361"/>
  <c r="BK361"/>
  <c r="J361"/>
  <c r="BE361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0"/>
  <c r="BH350"/>
  <c r="BG350"/>
  <c r="BF350"/>
  <c r="T350"/>
  <c r="R350"/>
  <c r="P350"/>
  <c r="BK350"/>
  <c r="J350"/>
  <c r="BE350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299"/>
  <c r="BH299"/>
  <c r="BG299"/>
  <c r="BF299"/>
  <c r="T299"/>
  <c r="R299"/>
  <c r="P299"/>
  <c r="BK299"/>
  <c r="J299"/>
  <c r="BE299"/>
  <c r="BI290"/>
  <c r="BH290"/>
  <c r="BG290"/>
  <c r="BF290"/>
  <c r="T290"/>
  <c r="R290"/>
  <c r="P290"/>
  <c r="BK290"/>
  <c r="J290"/>
  <c r="BE290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1"/>
  <c r="BH281"/>
  <c r="BG281"/>
  <c r="BF281"/>
  <c r="T281"/>
  <c r="R281"/>
  <c r="P281"/>
  <c r="BK281"/>
  <c r="J281"/>
  <c r="BE281"/>
  <c r="BI277"/>
  <c r="BH277"/>
  <c r="BG277"/>
  <c r="BF277"/>
  <c r="T277"/>
  <c r="T276"/>
  <c r="R277"/>
  <c r="R276"/>
  <c r="P277"/>
  <c r="P276"/>
  <c r="BK277"/>
  <c r="BK276"/>
  <c r="J276"/>
  <c r="J277"/>
  <c r="BE277"/>
  <c r="J65"/>
  <c r="BI273"/>
  <c r="BH273"/>
  <c r="BG273"/>
  <c r="BF273"/>
  <c r="T273"/>
  <c r="R273"/>
  <c r="P273"/>
  <c r="BK273"/>
  <c r="J273"/>
  <c r="BE273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39"/>
  <c r="BH239"/>
  <c r="BG239"/>
  <c r="BF239"/>
  <c r="T239"/>
  <c r="R239"/>
  <c r="P239"/>
  <c r="BK239"/>
  <c r="J239"/>
  <c r="BE239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6"/>
  <c r="BH226"/>
  <c r="BG226"/>
  <c r="BF226"/>
  <c r="T226"/>
  <c r="T225"/>
  <c r="R226"/>
  <c r="R225"/>
  <c r="P226"/>
  <c r="P225"/>
  <c r="BK226"/>
  <c r="BK225"/>
  <c r="J225"/>
  <c r="J226"/>
  <c r="BE226"/>
  <c r="J64"/>
  <c r="BI223"/>
  <c r="BH223"/>
  <c r="BG223"/>
  <c r="BF223"/>
  <c r="T223"/>
  <c r="R223"/>
  <c r="P223"/>
  <c r="BK223"/>
  <c r="J223"/>
  <c r="BE223"/>
  <c r="BI218"/>
  <c r="BH218"/>
  <c r="BG218"/>
  <c r="BF218"/>
  <c r="T218"/>
  <c r="R218"/>
  <c r="P218"/>
  <c r="BK218"/>
  <c r="J218"/>
  <c r="BE218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0"/>
  <c r="BH200"/>
  <c r="BG200"/>
  <c r="BF200"/>
  <c r="T200"/>
  <c r="T199"/>
  <c r="R200"/>
  <c r="R199"/>
  <c r="P200"/>
  <c r="P199"/>
  <c r="BK200"/>
  <c r="BK199"/>
  <c r="J199"/>
  <c r="J200"/>
  <c r="BE200"/>
  <c r="J63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2"/>
  <c r="BH142"/>
  <c r="BG142"/>
  <c r="BF142"/>
  <c r="T142"/>
  <c r="R142"/>
  <c r="P142"/>
  <c r="BK142"/>
  <c r="J142"/>
  <c r="BE142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3"/>
  <c r="BH113"/>
  <c r="BG113"/>
  <c r="BF113"/>
  <c r="T113"/>
  <c r="R113"/>
  <c r="P113"/>
  <c r="BK113"/>
  <c r="J113"/>
  <c r="BE113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100"/>
  <c r="F36"/>
  <c i="1" r="BD55"/>
  <c i="3" r="BH100"/>
  <c r="F35"/>
  <c i="1" r="BC55"/>
  <c i="3" r="BG100"/>
  <c r="F34"/>
  <c i="1" r="BB55"/>
  <c i="3" r="BF100"/>
  <c r="J33"/>
  <c i="1" r="AW55"/>
  <c i="3" r="F33"/>
  <c i="1" r="BA55"/>
  <c i="3" r="T100"/>
  <c r="T99"/>
  <c r="T98"/>
  <c r="T97"/>
  <c r="R100"/>
  <c r="R99"/>
  <c r="R98"/>
  <c r="R97"/>
  <c r="P100"/>
  <c r="P99"/>
  <c r="P98"/>
  <c r="P97"/>
  <c i="1" r="AU55"/>
  <c i="3" r="BK100"/>
  <c r="BK99"/>
  <c r="J99"/>
  <c r="BK98"/>
  <c r="J98"/>
  <c r="BK97"/>
  <c r="J97"/>
  <c r="J60"/>
  <c r="J29"/>
  <c i="1" r="AG55"/>
  <c i="3" r="J100"/>
  <c r="BE100"/>
  <c r="J32"/>
  <c i="1" r="AV55"/>
  <c i="3" r="F32"/>
  <c i="1" r="AZ55"/>
  <c i="3" r="J62"/>
  <c r="J61"/>
  <c r="J93"/>
  <c r="F93"/>
  <c r="F91"/>
  <c r="E89"/>
  <c r="J55"/>
  <c r="F55"/>
  <c r="F53"/>
  <c r="E51"/>
  <c r="J38"/>
  <c r="J20"/>
  <c r="E20"/>
  <c r="F94"/>
  <c r="F56"/>
  <c r="J19"/>
  <c r="J14"/>
  <c r="J91"/>
  <c r="J53"/>
  <c r="E7"/>
  <c r="E85"/>
  <c r="E47"/>
  <c i="1" r="AY53"/>
  <c r="AX53"/>
  <c i="2"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2"/>
  <c r="BH92"/>
  <c r="BG92"/>
  <c r="BF92"/>
  <c r="T92"/>
  <c r="R92"/>
  <c r="P92"/>
  <c r="BK92"/>
  <c r="J92"/>
  <c r="BE92"/>
  <c r="BI87"/>
  <c r="F36"/>
  <c i="1" r="BD53"/>
  <c i="2" r="BH87"/>
  <c r="F35"/>
  <c i="1" r="BC53"/>
  <c i="2" r="BG87"/>
  <c r="F34"/>
  <c i="1" r="BB53"/>
  <c i="2" r="BF87"/>
  <c r="J33"/>
  <c i="1" r="AW53"/>
  <c i="2" r="F33"/>
  <c i="1" r="BA53"/>
  <c i="2" r="T87"/>
  <c r="T86"/>
  <c r="T85"/>
  <c r="T84"/>
  <c r="R87"/>
  <c r="R86"/>
  <c r="R85"/>
  <c r="R84"/>
  <c r="P87"/>
  <c r="P86"/>
  <c r="P85"/>
  <c r="P84"/>
  <c i="1" r="AU53"/>
  <c i="2" r="BK87"/>
  <c r="BK86"/>
  <c r="J86"/>
  <c r="BK85"/>
  <c r="J85"/>
  <c r="BK84"/>
  <c r="J84"/>
  <c r="J60"/>
  <c r="J29"/>
  <c i="1" r="AG53"/>
  <c i="2" r="J87"/>
  <c r="BE87"/>
  <c r="J32"/>
  <c i="1" r="AV53"/>
  <c i="2" r="F32"/>
  <c i="1" r="AZ53"/>
  <c i="2" r="J62"/>
  <c r="J61"/>
  <c r="J80"/>
  <c r="F80"/>
  <c r="F78"/>
  <c r="E76"/>
  <c r="J55"/>
  <c r="F55"/>
  <c r="F53"/>
  <c r="E51"/>
  <c r="J38"/>
  <c r="J20"/>
  <c r="E20"/>
  <c r="F81"/>
  <c r="F56"/>
  <c r="J19"/>
  <c r="J14"/>
  <c r="J78"/>
  <c r="J53"/>
  <c r="E7"/>
  <c r="E72"/>
  <c r="E47"/>
  <c i="1" r="BD67"/>
  <c r="BC67"/>
  <c r="BB67"/>
  <c r="BA67"/>
  <c r="AZ67"/>
  <c r="AY67"/>
  <c r="AX67"/>
  <c r="AW67"/>
  <c r="AV67"/>
  <c r="AU67"/>
  <c r="AT67"/>
  <c r="AS67"/>
  <c r="AG67"/>
  <c r="BD64"/>
  <c r="BC64"/>
  <c r="BB64"/>
  <c r="BA64"/>
  <c r="AZ64"/>
  <c r="AY64"/>
  <c r="AX64"/>
  <c r="AW64"/>
  <c r="AV64"/>
  <c r="AU64"/>
  <c r="AT64"/>
  <c r="AS64"/>
  <c r="AG64"/>
  <c r="BD62"/>
  <c r="BC62"/>
  <c r="BB62"/>
  <c r="BA62"/>
  <c r="AZ62"/>
  <c r="AY62"/>
  <c r="AX62"/>
  <c r="AW62"/>
  <c r="AV62"/>
  <c r="AU62"/>
  <c r="AT62"/>
  <c r="AS62"/>
  <c r="AG62"/>
  <c r="BD60"/>
  <c r="BC60"/>
  <c r="BB60"/>
  <c r="BA60"/>
  <c r="AZ60"/>
  <c r="AY60"/>
  <c r="AX60"/>
  <c r="AW60"/>
  <c r="AV60"/>
  <c r="AU60"/>
  <c r="AT60"/>
  <c r="AS60"/>
  <c r="AG60"/>
  <c r="BD58"/>
  <c r="BC58"/>
  <c r="BB58"/>
  <c r="BA58"/>
  <c r="AZ58"/>
  <c r="AY58"/>
  <c r="AX58"/>
  <c r="AW58"/>
  <c r="AV58"/>
  <c r="AU58"/>
  <c r="AT58"/>
  <c r="AS58"/>
  <c r="AG58"/>
  <c r="BD56"/>
  <c r="BC56"/>
  <c r="BB56"/>
  <c r="BA56"/>
  <c r="AZ56"/>
  <c r="AY56"/>
  <c r="AX56"/>
  <c r="AW56"/>
  <c r="AV56"/>
  <c r="AU56"/>
  <c r="AT56"/>
  <c r="AS56"/>
  <c r="AG56"/>
  <c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8"/>
  <c r="AN68"/>
  <c r="AN67"/>
  <c r="AT66"/>
  <c r="AN66"/>
  <c r="AT65"/>
  <c r="AN65"/>
  <c r="AN64"/>
  <c r="AT63"/>
  <c r="AN63"/>
  <c r="AN62"/>
  <c r="AT61"/>
  <c r="AN61"/>
  <c r="AN60"/>
  <c r="AT59"/>
  <c r="AN59"/>
  <c r="AN58"/>
  <c r="AT57"/>
  <c r="AN57"/>
  <c r="AN56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<sst xmlns="http://schemas.openxmlformats.org/spreadsheetml/2006/main">
  <si>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</si>
  <si>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</si>
  <si>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</si>
  <si>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</si>
  <si>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</si>
  <si>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</si>
  <si>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</si>
  <si>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{1e74867c-d499-454c-84ef-b766e0859835}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</si>
  <si>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</si>
  <si>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</si>
  <si>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</si>
  <si>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</si>
  <si>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</si>
  <si>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</si>
  <si>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</si>
  <si>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</si>
  <si>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Slanska_2018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</si>
  <si>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</si>
  <si>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</si>
  <si>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Slánská, most X 039, č.akce 999 401, Praha 6</t>
  </si>
  <si>
    <t>KSO:</t>
  </si>
  <si>
    <t/>
  </si>
  <si>
    <t>CC-CZ:</t>
  </si>
  <si>
    <t>Místo:</t>
  </si>
  <si>
    <t xml:space="preserve"> </t>
  </si>
  <si>
    <t>Datum:</t>
  </si>
  <si>
    <t>12. 4. 2018</t>
  </si>
  <si>
    <t>Zadavatel:</t>
  </si>
  <si>
    <t>IČ:</t>
  </si>
  <si>
    <t>TSK Praha</t>
  </si>
  <si>
    <t>DIČ:</t>
  </si>
  <si>
    <t>Uchazeč:</t>
  </si>
  <si>
    <t>Vyplň údaj</t>
  </si>
  <si>
    <t>Projektant:</t>
  </si>
  <si>
    <t>Pontex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</si>
  <si>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</si>
  <si>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</si>
  <si>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</si>
  <si>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</si>
  <si>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</si>
  <si>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</si>
  <si>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</si>
  <si>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</si>
  <si>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</si>
  <si>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</si>
  <si>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</si>
  <si>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</si>
  <si>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</si>
  <si>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</si>
  <si>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</si>
  <si>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</si>
  <si>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</si>
  <si>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</si>
  <si>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</si>
  <si>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</si>
  <si>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</si>
  <si>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</si>
  <si>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</si>
  <si>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</si>
  <si>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</si>
  <si>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</si>
  <si>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</si>
  <si>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</si>
  <si>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</si>
  <si>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</si>
  <si>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</si>
  <si>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</si>
  <si>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</si>
  <si>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</si>
  <si>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</si>
  <si>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</si>
  <si>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</si>
  <si>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</si>
  <si>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</si>
  <si>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</si>
  <si>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180</t>
  </si>
  <si>
    <t>SO 180 - Dopravně inženýrská opatření</t>
  </si>
  <si>
    <t>STA</t>
  </si>
  <si>
    <t>1</t>
  </si>
  <si>
    <t>{49a19f00-329c-4ead-acca-9ccf3e93cebf}</t>
  </si>
  <si>
    <t>821 11 5</t>
  </si>
  <si>
    <t>2</t>
  </si>
  <si>
    <t>/</t>
  </si>
  <si>
    <t>Soupis</t>
  </si>
  <si>
    <t>{1a2795e2-21fd-4c50-8fe4-6bdf473ec205}</t>
  </si>
  <si>
    <t>SO 201</t>
  </si>
  <si>
    <t>SO 201 - Slánská, most X 039</t>
  </si>
  <si>
    <t>{178f121a-d0b1-4dd3-9a8f-c9d6824be302}</t>
  </si>
  <si>
    <t>{2e2b349e-fd03-4c3d-b70c-58846fbc5ac4}</t>
  </si>
  <si>
    <t>SO 441</t>
  </si>
  <si>
    <t>SO 441-Veřejné osvětlení-provizorium</t>
  </si>
  <si>
    <t>{7ab87017-aec9-413a-9dfb-70d0f69ac335}</t>
  </si>
  <si>
    <t>{539be7a7-f701-4cd8-9c62-b0ffd21db5b0}</t>
  </si>
  <si>
    <t>SO 442</t>
  </si>
  <si>
    <t>SO 442-Veřejné osvětlení-definitivní stav</t>
  </si>
  <si>
    <t>{b9de385d-6245-4738-a661-4529af0da7d1}</t>
  </si>
  <si>
    <t>{2011213e-3955-414b-aa7d-98754b2f2b53}</t>
  </si>
  <si>
    <t>SO 451</t>
  </si>
  <si>
    <t>SO 451-Přeložka kabelů TSK-provizorium</t>
  </si>
  <si>
    <t>{e81a984d-d4fd-4a32-bd26-083a4b2a7ca1}</t>
  </si>
  <si>
    <t>{3b16dff1-b75a-47a1-b131-8fd468ac4b26}</t>
  </si>
  <si>
    <t>SO 452</t>
  </si>
  <si>
    <t>SO 452-Přeložka kabelů TSK-definitivní stav</t>
  </si>
  <si>
    <t>{0bde6f85-9a4f-454e-8e93-9401469d046d}</t>
  </si>
  <si>
    <t>{20043cee-8f19-40f4-9415-c340ad06e7a8}</t>
  </si>
  <si>
    <t>SO 631</t>
  </si>
  <si>
    <t>Slánská, most X 039, č. akce 999 401, Praha 6</t>
  </si>
  <si>
    <t>{9b1c0de7-4355-477b-b539-5016c52a1900}</t>
  </si>
  <si>
    <t>definitivní (1)</t>
  </si>
  <si>
    <t>definitivní</t>
  </si>
  <si>
    <t>{0e269ec7-b6b1-4b23-b9bc-50418f4582ec}</t>
  </si>
  <si>
    <t>Provizorní</t>
  </si>
  <si>
    <t>{da7c383b-0886-4b7e-83b1-12e575916869}</t>
  </si>
  <si>
    <t>SO VON</t>
  </si>
  <si>
    <t xml:space="preserve">SO VON - Vedlejší a ostatní náklady </t>
  </si>
  <si>
    <t>{e2d3d42b-e083-479c-b10d-7005d14bc257}</t>
  </si>
  <si>
    <t>SO VON - Vedlejší a ostatní náklady</t>
  </si>
  <si>
    <t>{968d5dd1-62e2-4177-9bfc-668081d09dfc}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</si>
  <si>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</si>
  <si>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</si>
  <si>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</si>
  <si>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</si>
  <si>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</si>
  <si>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</si>
  <si>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</si>
  <si>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180 - SO 180 - Dopravně inženýrská opatření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</si>
  <si>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</si>
  <si>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</si>
  <si>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</si>
  <si>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</si>
  <si>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</si>
  <si>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</si>
  <si>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</si>
  <si>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</si>
  <si>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</si>
  <si>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</si>
  <si>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</si>
  <si>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</si>
  <si>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</si>
  <si>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</si>
  <si>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</si>
  <si>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</si>
  <si>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</si>
  <si>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</si>
  <si>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</si>
  <si>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</si>
  <si>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</si>
  <si>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</si>
  <si>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</si>
  <si>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</si>
  <si>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</si>
  <si>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</si>
  <si>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</si>
  <si>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</si>
  <si>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</si>
  <si>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dočasných dopravních značek kompletních značek vč. podstavce a sloupku základních</t>
  </si>
  <si>
    <t>kus</t>
  </si>
  <si>
    <t>CS ÚRS 2018 01</t>
  </si>
  <si>
    <t>4</t>
  </si>
  <si>
    <t>-1129932740</t>
  </si>
  <si>
    <t>VV</t>
  </si>
  <si>
    <t xml:space="preserve">"1.etapa"  4+3+1</t>
  </si>
  <si>
    <t xml:space="preserve">"2.etapa"  4+3+1</t>
  </si>
  <si>
    <t xml:space="preserve">"rezerva"  1+1</t>
  </si>
  <si>
    <t>Součet</t>
  </si>
  <si>
    <t>913121112</t>
  </si>
  <si>
    <t>Montáž a demontáž dočasných dopravních značek kompletních značek vč. podstavce a sloupku zvětšených</t>
  </si>
  <si>
    <t>1018294892</t>
  </si>
  <si>
    <t xml:space="preserve">"1.etapa"  2+1</t>
  </si>
  <si>
    <t xml:space="preserve">"2.etapa"  2+2</t>
  </si>
  <si>
    <t>3</t>
  </si>
  <si>
    <t>913121211</t>
  </si>
  <si>
    <t>Montáž a demontáž dočasných dopravních značek Příplatek za první a každý další den použití dočasných dopravních značek k ceně 12-1111</t>
  </si>
  <si>
    <t>1231049756</t>
  </si>
  <si>
    <t>8+8 měsíců</t>
  </si>
  <si>
    <t>18*8*30</t>
  </si>
  <si>
    <t>913121212</t>
  </si>
  <si>
    <t>Montáž a demontáž dočasných dopravních značek Příplatek za první a každý další den použití dočasných dopravních značek k ceně 12-1112</t>
  </si>
  <si>
    <t>-170199846</t>
  </si>
  <si>
    <t>9*8*30</t>
  </si>
  <si>
    <t>5</t>
  </si>
  <si>
    <t>913321111</t>
  </si>
  <si>
    <t>Montáž a demontáž dočasných dopravních vodících zařízení směrové desky základní</t>
  </si>
  <si>
    <t>855485344</t>
  </si>
  <si>
    <t xml:space="preserve">"1.etapa"  92-30</t>
  </si>
  <si>
    <t xml:space="preserve">"2.etapa"  87-25</t>
  </si>
  <si>
    <t xml:space="preserve">"rezerva"  10+10</t>
  </si>
  <si>
    <t>6</t>
  </si>
  <si>
    <t>913321116</t>
  </si>
  <si>
    <t>Montáž a demontáž dočasných dopravních vodících zařízení soupravy směrových desek s výstražným světlem 5 desek</t>
  </si>
  <si>
    <t>475381856</t>
  </si>
  <si>
    <t xml:space="preserve">"1.etapa"  1+1+3+1</t>
  </si>
  <si>
    <t xml:space="preserve">"2.etapa"  1+2+1+1</t>
  </si>
  <si>
    <t>7</t>
  </si>
  <si>
    <t>913321211</t>
  </si>
  <si>
    <t>Montáž a demontáž dočasných dopravních vodících zařízení Příplatek za první a každý další den použití dočasných dopravních vodících zařízení k ceně 32-1111</t>
  </si>
  <si>
    <t>-1446949126</t>
  </si>
  <si>
    <t>144*8*30</t>
  </si>
  <si>
    <t>8</t>
  </si>
  <si>
    <t>913321216</t>
  </si>
  <si>
    <t>Montáž a demontáž dočasných dopravních vodících zařízení Příplatek za první a každý další den použití dočasných dopravních vodících zařízení k ceně 32-1116</t>
  </si>
  <si>
    <t>85626143</t>
  </si>
  <si>
    <t>11*8*30</t>
  </si>
  <si>
    <t>913331115</t>
  </si>
  <si>
    <t>Montáž a demontáž dočasných dopravních vodících zařízení signální svítilny [EKO] včetně akumulátoru</t>
  </si>
  <si>
    <t>-252445980</t>
  </si>
  <si>
    <t xml:space="preserve">"na A15"  3+3</t>
  </si>
  <si>
    <t>10</t>
  </si>
  <si>
    <t>913331215</t>
  </si>
  <si>
    <t>Montáž a demontáž dočasných dopravních vodících zařízení Příplatek za první a každý další den použití dočasných dopravních vodících zařízení k ceně 33-1115</t>
  </si>
  <si>
    <t>-56119812</t>
  </si>
  <si>
    <t>6*8*30</t>
  </si>
  <si>
    <t>11</t>
  </si>
  <si>
    <t>913911112</t>
  </si>
  <si>
    <t>Montáž a demontáž akumulátorů a zásobníků dočasného dopravního značení akumulátoru olověného 12V/55 Ah</t>
  </si>
  <si>
    <t>2001638003</t>
  </si>
  <si>
    <t>12</t>
  </si>
  <si>
    <t>913911122</t>
  </si>
  <si>
    <t>Montáž a demontáž akumulátorů a zásobníků dočasného dopravního značení zásobníku na akumulátor a řídící jednotku ocelového</t>
  </si>
  <si>
    <t>-1734046301</t>
  </si>
  <si>
    <t>13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</si>
  <si>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</si>
  <si>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</si>
  <si>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47338125</t>
  </si>
  <si>
    <t>14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</si>
  <si>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</si>
  <si>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</si>
  <si>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531055948</t>
  </si>
  <si>
    <t>913921131</t>
  </si>
  <si>
    <t>Dočasné omezení platnosti základní dopravní značky zakrytí značky</t>
  </si>
  <si>
    <t>-967048411</t>
  </si>
  <si>
    <t>16</t>
  </si>
  <si>
    <t>913921132</t>
  </si>
  <si>
    <t>Dočasné omezení platnosti základní dopravní značky odkrytí značky</t>
  </si>
  <si>
    <t>-541598129</t>
  </si>
  <si>
    <t>SO 201 - SO 201 - Slánská, most X 039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</si>
  <si>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</si>
  <si>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</si>
  <si>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</si>
  <si>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</si>
  <si>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</si>
  <si>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</si>
  <si>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</si>
  <si>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</si>
  <si>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</si>
  <si>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</si>
  <si>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</si>
  <si>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</si>
  <si>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783 - Dokončovací práce - nátěry</t>
  </si>
  <si>
    <t>Zemní práce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</si>
  <si>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</si>
  <si>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</si>
  <si>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m2</t>
  </si>
  <si>
    <t>129601569</t>
  </si>
  <si>
    <t xml:space="preserve">"podkladní vrstvy chodníku na předpolích"  35,5+60,8+10,7+30,8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</si>
  <si>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</si>
  <si>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</si>
  <si>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-1450307526</t>
  </si>
  <si>
    <t>zbytek vozovky na předpolích mezi obrubami - min tl.220 mm</t>
  </si>
  <si>
    <t xml:space="preserve">"pravý"  8,0*(186,0-139,0)</t>
  </si>
  <si>
    <t xml:space="preserve">"levý+ rozšíř."  8,0*(186,0-139,0)+3,5*15,0*0,5+3,5*3,0</t>
  </si>
  <si>
    <t>113107171</t>
  </si>
  <si>
    <t>Odstranění podkladů nebo krytů s přemístěním hmot na skládku na vzdálenost do 20 m nebo s naložením na dopravní prostředek v ploše jednotlivě přes 50 m2 do 200 m2 z betonu prostého, o tl. vrstvy přes 100 do 150 mm</t>
  </si>
  <si>
    <t>1332950115</t>
  </si>
  <si>
    <t>směs stmelená cementem</t>
  </si>
  <si>
    <t>zbytek vozovky na předpolích - tl.130 mm</t>
  </si>
  <si>
    <t xml:space="preserve">"levý + rozšíření"  8,0*(186,0-139,0)+3,5*15,0*0,5+3,5*3,0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</si>
  <si>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</si>
  <si>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</si>
  <si>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-308991954</t>
  </si>
  <si>
    <t>zbytek vozovky na předpolích - cca tl.50 mm</t>
  </si>
  <si>
    <t>chodník na mostě - ochrana izolace 30 mm</t>
  </si>
  <si>
    <t>2,15*138,5*2</t>
  </si>
  <si>
    <t>113154121</t>
  </si>
  <si>
    <t>Frézování živičného podkladu nebo krytu s naložením na dopravní prostředek plochy do 500 m2 bez překážek v trase pruhu šířky přes 0,5 m do 1 m, tloušťky vrstvy do 30 mm</t>
  </si>
  <si>
    <t>-620968604</t>
  </si>
  <si>
    <t>povinný odkup zhotovitelem</t>
  </si>
  <si>
    <t xml:space="preserve">"tl.30 mm - chodník na mostě"  2,15*138,5*2</t>
  </si>
  <si>
    <t>113154124</t>
  </si>
  <si>
    <t>Frézování živičného podkladu nebo krytu s naložením na dopravní prostředek plochy do 500 m2 bez překážek v trase pruhu šířky přes 0,5 m do 1 m, tloušťky vrstvy 100 mm</t>
  </si>
  <si>
    <t>-504226535</t>
  </si>
  <si>
    <t xml:space="preserve">"celk.tl.80mm- chodník na předpolích"  35,5+60,8+10,7+30,8</t>
  </si>
  <si>
    <t>113154321</t>
  </si>
  <si>
    <t>Frézování živičného podkladu nebo krytu s naložením na dopravní prostředek plochy přes 1 000 do 10 000 m2 bez překážek v trase pruhu šířky do 1 m, tloušťky vrstvy do 30 mm</t>
  </si>
  <si>
    <t>-1933664075</t>
  </si>
  <si>
    <t>vozovka celk.tl.120 mm - na mostě i předpolích</t>
  </si>
  <si>
    <t>8,0*186,0*2+3,5*15,0*0,5+3,5*3,0</t>
  </si>
  <si>
    <t>113154324</t>
  </si>
  <si>
    <t>Frézování živičného podkladu nebo krytu s naložením na dopravní prostředek plochy přes 1 000 do 10 000 m2 bez překážek v trase pruhu šířky do 1 m, tloušťky vrstvy 100 mm</t>
  </si>
  <si>
    <t>-1816669529</t>
  </si>
  <si>
    <t>celk.tl.120 mm - na mostě i předpolích</t>
  </si>
  <si>
    <t>113155321</t>
  </si>
  <si>
    <t>Frézování betonového podkladu nebo krytu s naložením na dopravní prostředek plochy přes 1 000 do 10 000 m2 bez překážek v trase pruhu šířky do 1 m, tloušťky vrstvy do 30 mm</t>
  </si>
  <si>
    <t>1814045334</t>
  </si>
  <si>
    <t xml:space="preserve">"horní povrch segmentů mimo pref.římsy - v tl.30mm"  10,4*137,6*2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</si>
  <si>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</si>
  <si>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</si>
  <si>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</si>
  <si>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381056967</t>
  </si>
  <si>
    <t>na mostě na konec výkopu</t>
  </si>
  <si>
    <t>"vnější římsa" 168,3+4,0+3,0+162,1+3,0+4,0</t>
  </si>
  <si>
    <t>mimo most</t>
  </si>
  <si>
    <t xml:space="preserve">"vnitřní římsa"  4,0*4</t>
  </si>
  <si>
    <t>131301202</t>
  </si>
  <si>
    <t>Hloubení zapažených jam a zářezů s urovnáním dna do předepsaného profilu a spádu v hornině tř. 4 přes 100 do 1 000 m3</t>
  </si>
  <si>
    <t>m3</t>
  </si>
  <si>
    <t>1631719766</t>
  </si>
  <si>
    <t xml:space="preserve">"op.1, etapa I"  ((4,4+6,5)*0,5*2,1+1,2*0,15)*12,2</t>
  </si>
  <si>
    <t xml:space="preserve">"op.5, etapa I"  ((4,3+6,8)*0,5*2,5+1,2*0,15)*11,05</t>
  </si>
  <si>
    <t xml:space="preserve">"op.1, etapa II"  ((4,4+6,5)*0,5*2,1+1,2*0,15)*12,2</t>
  </si>
  <si>
    <t xml:space="preserve">"op.5, etapa II"  ((4,3+6,8)*0,5*2,5+1,2*0,15)*11,05</t>
  </si>
  <si>
    <t>131301209</t>
  </si>
  <si>
    <t>Hloubení zapažených jam a zářezů s urovnáním dna do předepsaného profilu a spádu Příplatek k cenám za lepivost horniny tř. 4</t>
  </si>
  <si>
    <t>-509289480</t>
  </si>
  <si>
    <t>0,3*594,266</t>
  </si>
  <si>
    <t>132301201</t>
  </si>
  <si>
    <t>Hloubení zapažených i nezapažených rýh šířky přes 600 do 2 000 mm s urovnáním dna do předepsaného profilu a spádu v hornině tř. 4 do 100 m3</t>
  </si>
  <si>
    <t>-1609138558</t>
  </si>
  <si>
    <t xml:space="preserve">"pro dlažbu - podél křídel"  0,4*(0,75+0,15)*(27,5+16,2+7,8+13,0)</t>
  </si>
  <si>
    <t xml:space="preserve">"pro dlažbu za křídly"  0,4*(2,0*6,0+1,0*4,0+3,0*0,7+0,5*(3,0+4,0))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</si>
  <si>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</si>
  <si>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</si>
  <si>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797021833</t>
  </si>
  <si>
    <t>31,86*0,3</t>
  </si>
  <si>
    <t>151711111</t>
  </si>
  <si>
    <t xml:space="preserve">Osazení ocelových zápor pro pažení hloubených vykopávek  do předem provedených vrtů se zabetonováním spodního konce, s příp. nutným obsypem zápory pískem délky od 0 do 8 m</t>
  </si>
  <si>
    <t>-1663108576</t>
  </si>
  <si>
    <t xml:space="preserve">"op.1"  3,6+3,7+4,9+4*6,0</t>
  </si>
  <si>
    <t xml:space="preserve">"op.5"  5,1+6,2*3+5,0+3,8+3,3</t>
  </si>
  <si>
    <t>M</t>
  </si>
  <si>
    <t>13010956</t>
  </si>
  <si>
    <t>ocel profilová HE-A 160 jakost 11 375</t>
  </si>
  <si>
    <t>t</t>
  </si>
  <si>
    <t>-283733791</t>
  </si>
  <si>
    <t>"30,4 kg/m" 72,0*0,0304</t>
  </si>
  <si>
    <t>17</t>
  </si>
  <si>
    <t>13010956a</t>
  </si>
  <si>
    <t>-2017914368</t>
  </si>
  <si>
    <t>"50% ceny" -72,0*0,0304</t>
  </si>
  <si>
    <t>18</t>
  </si>
  <si>
    <t>151711131</t>
  </si>
  <si>
    <t>Vytažení ocelových zápor pro pažení délky od 0 do 8 m</t>
  </si>
  <si>
    <t>-1056370769</t>
  </si>
  <si>
    <t>19</t>
  </si>
  <si>
    <t>151712111</t>
  </si>
  <si>
    <t xml:space="preserve">Převázka ocelová pro ukotvení záporového pažení  pro jakoukoliv délku převázky zdvojená</t>
  </si>
  <si>
    <t>1592432910</t>
  </si>
  <si>
    <t xml:space="preserve">"op.1"  9,0</t>
  </si>
  <si>
    <t xml:space="preserve">"op.5"  9,0</t>
  </si>
  <si>
    <t>20</t>
  </si>
  <si>
    <t>151712121</t>
  </si>
  <si>
    <t>Odstranění ocelové převázky pro ukotvení záporového pažení jakékoliv délky převázky zdvojené</t>
  </si>
  <si>
    <t>-2000358190</t>
  </si>
  <si>
    <t>1517202R</t>
  </si>
  <si>
    <t>Kotvení záporového pažení kompletní</t>
  </si>
  <si>
    <t>-1033935270</t>
  </si>
  <si>
    <t>2xLp15,5/1800 dl.8,0m</t>
  </si>
  <si>
    <t xml:space="preserve">"op.1"  3*2*8,0</t>
  </si>
  <si>
    <t xml:space="preserve">"op.5"  3*2*8,0</t>
  </si>
  <si>
    <t>22</t>
  </si>
  <si>
    <t>151721112</t>
  </si>
  <si>
    <t xml:space="preserve">Pažení do ocelových zápor  bez ohledu na druh pažin, s odstraněním pažení, hloubky výkopu přes 4 do 10 m</t>
  </si>
  <si>
    <t>-1139511260</t>
  </si>
  <si>
    <t xml:space="preserve">"op.1"  14,0</t>
  </si>
  <si>
    <t xml:space="preserve">"op.5"  16,0</t>
  </si>
  <si>
    <t>23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</si>
  <si>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</si>
  <si>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</si>
  <si>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1663602394</t>
  </si>
  <si>
    <t>594,266*0,16</t>
  </si>
  <si>
    <t>24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</si>
  <si>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</si>
  <si>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</si>
  <si>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576681833</t>
  </si>
  <si>
    <t>594,266+31,86</t>
  </si>
  <si>
    <t>25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</si>
  <si>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</si>
  <si>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</si>
  <si>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200980781</t>
  </si>
  <si>
    <t>skládka 20 km</t>
  </si>
  <si>
    <t>626,126*10</t>
  </si>
  <si>
    <t>26</t>
  </si>
  <si>
    <t>171201201</t>
  </si>
  <si>
    <t>Uložení sypaniny na skládky</t>
  </si>
  <si>
    <t>-377625812</t>
  </si>
  <si>
    <t>626,126</t>
  </si>
  <si>
    <t>27</t>
  </si>
  <si>
    <t>171201211</t>
  </si>
  <si>
    <t>Uložení sypaniny poplatek za uložení sypaniny na skládce (skládkovné)</t>
  </si>
  <si>
    <t>-1435610467</t>
  </si>
  <si>
    <t>626,126*2,0</t>
  </si>
  <si>
    <t>28</t>
  </si>
  <si>
    <t>17290000R</t>
  </si>
  <si>
    <t>Těsnící vrstva kompletní</t>
  </si>
  <si>
    <t>1467573139</t>
  </si>
  <si>
    <t>těsnící vrstva za opěrami vč.ochranných vrstev</t>
  </si>
  <si>
    <t>3,7*(24,4+22,1)</t>
  </si>
  <si>
    <t>29</t>
  </si>
  <si>
    <t>174101101</t>
  </si>
  <si>
    <t>Zásyp sypaninou z jakékoliv horniny s uložením výkopku ve vrstvách se zhutněním jam, šachet, rýh nebo kolem objektů v těchto vykopávkách</t>
  </si>
  <si>
    <t>940968527</t>
  </si>
  <si>
    <t xml:space="preserve">"op.1"  1,6*3,3*12,2*2</t>
  </si>
  <si>
    <t xml:space="preserve">"op.5"  1,7*3,2*11,05*2</t>
  </si>
  <si>
    <t>30</t>
  </si>
  <si>
    <t>583336740</t>
  </si>
  <si>
    <t>kamenivo těžené hrubé frakce 16-32</t>
  </si>
  <si>
    <t>314063824</t>
  </si>
  <si>
    <t>249,056*2,0</t>
  </si>
  <si>
    <t>Zakládání</t>
  </si>
  <si>
    <t>31</t>
  </si>
  <si>
    <t>212341111</t>
  </si>
  <si>
    <t>Obetonování drenážních trub mezerovitým betonem</t>
  </si>
  <si>
    <t>958975358</t>
  </si>
  <si>
    <t>0,3*0,3*(23,5+22,1)</t>
  </si>
  <si>
    <t>32</t>
  </si>
  <si>
    <t>212755216</t>
  </si>
  <si>
    <t>Trativody bez lože z drenážních trubek plastových flexibilních D 160 mm</t>
  </si>
  <si>
    <t>-1552368033</t>
  </si>
  <si>
    <t xml:space="preserve">"vyvedení skrz křídla"  25,7+25,7</t>
  </si>
  <si>
    <t>33</t>
  </si>
  <si>
    <t>212791111</t>
  </si>
  <si>
    <t>Odvodnění mostní opěry z plastových trub žlab úložného prahu DN 75</t>
  </si>
  <si>
    <t>-1500096244</t>
  </si>
  <si>
    <t>25,5*2</t>
  </si>
  <si>
    <t>34</t>
  </si>
  <si>
    <t>224322112</t>
  </si>
  <si>
    <t>Maloprofilové vrty průběžným sacím vrtáním průměru přes 93 do 156 mm v omezeném prostoru úklonu přes 45 st. v hl 0 až 25 m v hornině tř. I a II</t>
  </si>
  <si>
    <t>1102743615</t>
  </si>
  <si>
    <t>pro kotvy záporového pažení</t>
  </si>
  <si>
    <t xml:space="preserve">"op.1"  8,0*3*2</t>
  </si>
  <si>
    <t xml:space="preserve">"op.5"  8,0*3*2</t>
  </si>
  <si>
    <t>35</t>
  </si>
  <si>
    <t>225412116</t>
  </si>
  <si>
    <t>Maloprofilové vrty jádrové průměru přes 156 do 195 mm úklonu přes 45 st. v hl 0 až 25 m v hornině tř. V a VI</t>
  </si>
  <si>
    <t>-203062527</t>
  </si>
  <si>
    <t xml:space="preserve">"vyvedení drenáže skrz křídla"  0,6*2*2</t>
  </si>
  <si>
    <t>36</t>
  </si>
  <si>
    <t>226211212</t>
  </si>
  <si>
    <t xml:space="preserve">Velkoprofilové vrty náběrovým vrtáním svislé zapažené  ocelovými pažnicemi průměru přes 400 do 450 mm, v hl od 0 do 10 m v hornině tř. II</t>
  </si>
  <si>
    <t>844000432</t>
  </si>
  <si>
    <t>vrty pro zápory - 50% délky</t>
  </si>
  <si>
    <t xml:space="preserve">"op.1"  (3,6+3,7+4,9+4*6,0-7*0,5)*0,5</t>
  </si>
  <si>
    <t xml:space="preserve">"op.5"  (5,1+6,2*3+5,0+3,8+3,3-7*0,5)*0,5</t>
  </si>
  <si>
    <t>37</t>
  </si>
  <si>
    <t>226211213</t>
  </si>
  <si>
    <t>Velkoprofilové vrty náběrovým vrtáním svislé zapažené ocelovými pažnicemi průměru přes 400 do 450 mm, v hl od 0 do 10 m v hornině tř. III</t>
  </si>
  <si>
    <t>-1863430631</t>
  </si>
  <si>
    <t>38</t>
  </si>
  <si>
    <t>274311127</t>
  </si>
  <si>
    <t>Základové konstrukce z betonu prostého pasy, prahy, věnce a ostruhy ve výkopu nebo na hlavách pilot C 25/30</t>
  </si>
  <si>
    <t>1985254296</t>
  </si>
  <si>
    <t xml:space="preserve">"zakončení  dlažby"  0,5*0,8*(0,75*4+6,0)</t>
  </si>
  <si>
    <t>Svislé a kompletní konstrukce</t>
  </si>
  <si>
    <t>39</t>
  </si>
  <si>
    <t>317171126R</t>
  </si>
  <si>
    <t>Kotvení monolitického betonu římsy do mostovky kotvou do vývrtu</t>
  </si>
  <si>
    <t>83043282</t>
  </si>
  <si>
    <t xml:space="preserve">"po 1 m na NK - prodloužení kotvy přes novou přibetonávku"  </t>
  </si>
  <si>
    <t xml:space="preserve">"vnější římsy - 2 ks/m"  138*2*2</t>
  </si>
  <si>
    <t xml:space="preserve">"vnitřní římsy - 1 ks/m"  138*2</t>
  </si>
  <si>
    <t>40</t>
  </si>
  <si>
    <t>548792020R</t>
  </si>
  <si>
    <t>kotva pro uchycení fasádních panelů římsy do vývrtu</t>
  </si>
  <si>
    <t>-967694494</t>
  </si>
  <si>
    <t xml:space="preserve">"prodloužení kotvy přes novou přibetonávku"  828</t>
  </si>
  <si>
    <t>41</t>
  </si>
  <si>
    <t>317321118R</t>
  </si>
  <si>
    <t>Římsy ze železového betonu C 30/37</t>
  </si>
  <si>
    <t>1142563018</t>
  </si>
  <si>
    <t>vč.úprav pro osazení chrániček a kam.obrub.</t>
  </si>
  <si>
    <t xml:space="preserve">"vnější římsa"  (0,25*0,7+0,27*2,85)*(136,0+2,35*2)*2</t>
  </si>
  <si>
    <t xml:space="preserve">"vnější na křídlech"  (0,25*0,7+0,27*0,55)*(23,7+12,5+4,0+9,0)</t>
  </si>
  <si>
    <t xml:space="preserve">"vnitřní římsa"  (0,25*0,65+0,28*0,65)*(136,0+1,35*2)*2+1,0*3,5*0,28*2</t>
  </si>
  <si>
    <t>42</t>
  </si>
  <si>
    <t>317353121R</t>
  </si>
  <si>
    <t>Bednění mostní římsy zřízení všech tvarů</t>
  </si>
  <si>
    <t>635876177</t>
  </si>
  <si>
    <t>vč.úprav bed.pro vedení chrániček VO</t>
  </si>
  <si>
    <t xml:space="preserve">"vnější římsa"  (0,25*0,7+0,27*2,85)*4*2+(0,1+0,25+0,7)*(136,0+2,35*2)*2</t>
  </si>
  <si>
    <t xml:space="preserve">"vnější na křídlech"  (0,25*0,7+0,27*0,55)*2*2+(0,25+0,7+0,27)*(23,7+12,5+4,0+9,0)</t>
  </si>
  <si>
    <t xml:space="preserve">"vnitřní římsa"  (0,25*0,65+0,28*0,65)*2*2+(0,15+0,25+0,65+0,28)*(136,0+1,35*2)*2+(1,0+3,5)*2*0,28*2</t>
  </si>
  <si>
    <t>43</t>
  </si>
  <si>
    <t>317353221</t>
  </si>
  <si>
    <t>Bednění mostní římsy odstranění všech tvarů</t>
  </si>
  <si>
    <t>624976714</t>
  </si>
  <si>
    <t>44</t>
  </si>
  <si>
    <t>317361116</t>
  </si>
  <si>
    <t>Výztuž mostních železobetonových říms z betonářské oceli 10 505 (R) nebo BSt 500</t>
  </si>
  <si>
    <t>601250207</t>
  </si>
  <si>
    <t>odhad 150 kg/m3</t>
  </si>
  <si>
    <t>379,222*0,150</t>
  </si>
  <si>
    <t>45</t>
  </si>
  <si>
    <t>317661131</t>
  </si>
  <si>
    <t>Výplň spár monolitické římsy tmelem silikonovým, spára šířky do 15 mm</t>
  </si>
  <si>
    <t>-571865224</t>
  </si>
  <si>
    <t xml:space="preserve">"mezi římsou a kamen.obrubníky"  (136,0+2,35*2)*2</t>
  </si>
  <si>
    <t>46</t>
  </si>
  <si>
    <t>334323218</t>
  </si>
  <si>
    <t>Mostní křídla a závěrné zídky z betonu železového C 30/37</t>
  </si>
  <si>
    <t>-1681393750</t>
  </si>
  <si>
    <t xml:space="preserve">"op.1 - záv.zídka + křídla"  2,59"m2"*25,5+0,51*2,71*1,0*2+0,25*0,3*(23,5-7,9*2)</t>
  </si>
  <si>
    <t xml:space="preserve">"op.5 - záv.zídka + křídla"  2,75"m2"*25,5+1,36*2,98*1,7*2+0,25*0,3*(22,1-7,9-8,2)</t>
  </si>
  <si>
    <t>47</t>
  </si>
  <si>
    <t>334352111</t>
  </si>
  <si>
    <t>Bednění mostních křídel a závěrných zídek ze systémového bednění zřízení z překližek</t>
  </si>
  <si>
    <t>-1758629558</t>
  </si>
  <si>
    <t xml:space="preserve">"op.1 - záv.zídka + křídla"  2,67"m2"*2+(2,26+2,47)*25,5+0,51*2,71*2*2</t>
  </si>
  <si>
    <t xml:space="preserve">"op.5 - záv.zídka + křídla"  2,83"m2"*2+(2,33+2,55)*25,5+1,36*2,98*2*2</t>
  </si>
  <si>
    <t>48</t>
  </si>
  <si>
    <t>334352211</t>
  </si>
  <si>
    <t>Bednění mostních křídel a závěrných zídek ze systémového bednění odstranění z překližek</t>
  </si>
  <si>
    <t>1676385122</t>
  </si>
  <si>
    <t>49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</si>
  <si>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</si>
  <si>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</si>
  <si>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-1704685624</t>
  </si>
  <si>
    <t>odhad 180 kg/m3 vč.spřahující výztuže</t>
  </si>
  <si>
    <t>153,742*0,180</t>
  </si>
  <si>
    <t>50</t>
  </si>
  <si>
    <t>334791114</t>
  </si>
  <si>
    <t>Prostup v betonových zdech z plastových trub průměru do DN 200</t>
  </si>
  <si>
    <t>-1658901664</t>
  </si>
  <si>
    <t xml:space="preserve">"vyvedení drenáže křídly"  1,0*2+1,7*2</t>
  </si>
  <si>
    <t>51</t>
  </si>
  <si>
    <t>358325114</t>
  </si>
  <si>
    <t>Bourání šachty, stoky kompletní nebo vybourání otvorů průřezové plochy do 4 m2 ve stokách ze zdiva z železobetonu</t>
  </si>
  <si>
    <t>1002127615</t>
  </si>
  <si>
    <t>otvory v horní desce mostovky nad příčníkem</t>
  </si>
  <si>
    <t>1,3*1,5*0,14*3*2*2</t>
  </si>
  <si>
    <t>52</t>
  </si>
  <si>
    <t>388995211</t>
  </si>
  <si>
    <t xml:space="preserve">Chránička kabelů v římse z trub HDPE  do DN 80</t>
  </si>
  <si>
    <t>-860007366</t>
  </si>
  <si>
    <t xml:space="preserve">vnitřní </t>
  </si>
  <si>
    <t xml:space="preserve">"90/75"  (136,0+2,35*2+3,0*2)*2*2</t>
  </si>
  <si>
    <t xml:space="preserve">"40/32"  (136,0+2,35*2+3,0*2)*3</t>
  </si>
  <si>
    <t>53</t>
  </si>
  <si>
    <t>388995212</t>
  </si>
  <si>
    <t>Chránička kabelů v římse z trub HDPE přes DN 80 do DN 110</t>
  </si>
  <si>
    <t>1534933286</t>
  </si>
  <si>
    <t>vnější římsy</t>
  </si>
  <si>
    <t>(136,0+2,35*2+3,0*2)*3*2</t>
  </si>
  <si>
    <t>Vodorovné konstrukce</t>
  </si>
  <si>
    <t>54</t>
  </si>
  <si>
    <t>421321107</t>
  </si>
  <si>
    <t>Mostní železobetonové nosné konstrukce deskové nebo klenbové, trámové, ostatní deskové přechodové, z betonu C 25/30</t>
  </si>
  <si>
    <t>1793389083</t>
  </si>
  <si>
    <t xml:space="preserve">"op.1"  7,8*4,0*0,25*2</t>
  </si>
  <si>
    <t xml:space="preserve">"op.5"  7,8*0,25*4,0+(8,09+8,96)*0,5*4,0*0,25</t>
  </si>
  <si>
    <t>55</t>
  </si>
  <si>
    <t>421351112</t>
  </si>
  <si>
    <t>Bednění deskových konstrukcí mostů z betonu železového nebo předpjatého zřízení boků přechodové desky</t>
  </si>
  <si>
    <t>-375384380</t>
  </si>
  <si>
    <t xml:space="preserve">"op.1"  (7,8+2*4,0)*0,25*2</t>
  </si>
  <si>
    <t xml:space="preserve">"op.5"  (7,8+2*4,0)*0,25+(8,96+4,0+4,05)*0,25</t>
  </si>
  <si>
    <t>56</t>
  </si>
  <si>
    <t>421351212</t>
  </si>
  <si>
    <t>Bednění deskových konstrukcí mostů z betonu železového nebo předpjatého odstranění boků přechodové desky</t>
  </si>
  <si>
    <t>1144405765</t>
  </si>
  <si>
    <t>57</t>
  </si>
  <si>
    <t>421361216</t>
  </si>
  <si>
    <t>Výztuž deskových konstrukcí z betonářské oceli 10 505 (R) nebo BSt 500 přechodové desky</t>
  </si>
  <si>
    <t>-188970977</t>
  </si>
  <si>
    <t xml:space="preserve">"odhad 150 kg/m3"  31,925*0,150</t>
  </si>
  <si>
    <t>58</t>
  </si>
  <si>
    <t>421361412</t>
  </si>
  <si>
    <t>Výztuž deskových konstrukcí ze svařovaných sítí přes 4 kg/m2</t>
  </si>
  <si>
    <t>-8470109</t>
  </si>
  <si>
    <t xml:space="preserve">"výztuž vyrovnávací vrstvy v místě protispádu"  3,2*138,5*2*0,008</t>
  </si>
  <si>
    <t>59</t>
  </si>
  <si>
    <t>423321128R</t>
  </si>
  <si>
    <t>Mostní železobetonové nosné konstrukce deskové nebo klenbové, trámové, ostatní trámové, z betonu C 30/37</t>
  </si>
  <si>
    <t>-1233470826</t>
  </si>
  <si>
    <t>betonáž maloobjemových prvků</t>
  </si>
  <si>
    <t>dobetonávka čela</t>
  </si>
  <si>
    <t>(6,04"m2"*2+0,45*0,15)*(0,75+0,82)*2</t>
  </si>
  <si>
    <t>příčníky</t>
  </si>
  <si>
    <t>3,13"m2"*2,0*3*2*2</t>
  </si>
  <si>
    <t>deviátory</t>
  </si>
  <si>
    <t>(1,2*2+2,2)*0,3*1,2*8*2*2</t>
  </si>
  <si>
    <t>60</t>
  </si>
  <si>
    <t>423353112</t>
  </si>
  <si>
    <t>Bednění trámové a komorové konstrukce čel kotevních/deviátorů zřízení</t>
  </si>
  <si>
    <t>-1862942010</t>
  </si>
  <si>
    <t>6,04"m2"*4*2+0,45*0,15*2*2+(0,75+0,82)*(7,8*2+0,45)*2</t>
  </si>
  <si>
    <t>(1,2+0,3*2)*1,2*2*8*2*2</t>
  </si>
  <si>
    <t>61</t>
  </si>
  <si>
    <t>423353212</t>
  </si>
  <si>
    <t>Bednění trámové a komorové konstrukce čel kotevních/deviátorů odstranění</t>
  </si>
  <si>
    <t>857583085</t>
  </si>
  <si>
    <t>62</t>
  </si>
  <si>
    <t>423354141</t>
  </si>
  <si>
    <t>Bednění trámové a komorové konstrukce stěn příčníku vnějšího předpětí zřízení</t>
  </si>
  <si>
    <t>-1457348973</t>
  </si>
  <si>
    <t>3,13"m2"*2*3*2*2</t>
  </si>
  <si>
    <t>63</t>
  </si>
  <si>
    <t>423354241</t>
  </si>
  <si>
    <t>Bednění trámové a komorové konstrukce stěn příčníku vnějšího předpětí odstranění</t>
  </si>
  <si>
    <t>786164823</t>
  </si>
  <si>
    <t>64</t>
  </si>
  <si>
    <t>423361246</t>
  </si>
  <si>
    <t>Výztuž trámové a komorové konstrukce z betonářské oceli 10 505 (R) nebo BSt 500 komorové konstrukce</t>
  </si>
  <si>
    <t>249263845</t>
  </si>
  <si>
    <t xml:space="preserve">"Odhad výztuže čel a deviátorů vč.spřah.výztuže - 250 kg/m3"  (38,143+52,992)*0,250</t>
  </si>
  <si>
    <t>65</t>
  </si>
  <si>
    <t>423361256</t>
  </si>
  <si>
    <t>Výztuž trámové a komorové konstrukce z betonářské oceli 10 505 (R) nebo BSt 500 příčníku komory</t>
  </si>
  <si>
    <t>-858626406</t>
  </si>
  <si>
    <t xml:space="preserve">"odhad vč.spřahující výztuže - 250 kg/m3"  75,12*0,250</t>
  </si>
  <si>
    <t>66</t>
  </si>
  <si>
    <t>423376R</t>
  </si>
  <si>
    <t>VÝZTUŽ MOST NOSNÉ TRÁM KONSTR PŘEDP Z TYČÍ PRO VNITŘ</t>
  </si>
  <si>
    <t>-600347490</t>
  </si>
  <si>
    <t>vedení tzče v chráničce a ve vrtu</t>
  </si>
  <si>
    <t xml:space="preserve">"tyče prům 36mm - 8,0 kg/m"  2,55*16*3*2*2*0,008</t>
  </si>
  <si>
    <t>67</t>
  </si>
  <si>
    <t>423374R</t>
  </si>
  <si>
    <t>VÝZTUŽ MOST NOS KOMOR KONSTR PŘEDP Z LAN PRO VNĚJŠÍ PŘEDPJ</t>
  </si>
  <si>
    <t>881377989</t>
  </si>
  <si>
    <t>lana typ Monostrand</t>
  </si>
  <si>
    <t xml:space="preserve">"15-ti lanové kabely"  8*(138,2+2,0*2)*1,178*15*0,001</t>
  </si>
  <si>
    <t>68</t>
  </si>
  <si>
    <t>423990R</t>
  </si>
  <si>
    <t>Příplatek za ztížený přístup a práce ve ztísněném prostoru</t>
  </si>
  <si>
    <t>-939264656</t>
  </si>
  <si>
    <t xml:space="preserve">"betonáž"  166,255</t>
  </si>
  <si>
    <t>69</t>
  </si>
  <si>
    <t>423991R</t>
  </si>
  <si>
    <t>Práce ve stísněném prostoru</t>
  </si>
  <si>
    <t>49428188</t>
  </si>
  <si>
    <t xml:space="preserve">"bednění"  237,227+75,12</t>
  </si>
  <si>
    <t>70</t>
  </si>
  <si>
    <t>425231R</t>
  </si>
  <si>
    <t>SYNCHR ZVED MOST POLE ŠÍŘ DO 14M HM PŘES 400T NA VÝŠ DO 0,5M</t>
  </si>
  <si>
    <t>1953053941</t>
  </si>
  <si>
    <t xml:space="preserve">kompletní - položka zahrnuje zvednutí NK a její spuštění, montáž, údržbu a demontáž pomocných konstrukcí, např. podpěrnou skruž </t>
  </si>
  <si>
    <t xml:space="preserve">a její základové prvky, zvedací mechanizmy zajišťující synchronizaci </t>
  </si>
  <si>
    <t xml:space="preserve">"2x2 pole hmotnost 500-700 t"  4</t>
  </si>
  <si>
    <t xml:space="preserve">"2x2 pole hmotnost 400-600 t"  4</t>
  </si>
  <si>
    <t>71</t>
  </si>
  <si>
    <t>4252319R</t>
  </si>
  <si>
    <t xml:space="preserve">Ochrana podloží pod zvedacími konstrukcemi - zřízení a odstranění </t>
  </si>
  <si>
    <t>kpl</t>
  </si>
  <si>
    <t>-881141712</t>
  </si>
  <si>
    <t xml:space="preserve">"vč.odvozu, uložení a poplatku - štěrkový polštář"  1</t>
  </si>
  <si>
    <t>72</t>
  </si>
  <si>
    <t>428381311</t>
  </si>
  <si>
    <t>Vrubový a pérový kloub železobetonový zřízení kyvného trnu přechodové desky</t>
  </si>
  <si>
    <t>-1064515153</t>
  </si>
  <si>
    <t>7,6*4</t>
  </si>
  <si>
    <t>73</t>
  </si>
  <si>
    <t>42853R</t>
  </si>
  <si>
    <t>MOSTNÍ LOŽISKA HRNCOVÁ PRO ZATÍŽ DO 5,0MN</t>
  </si>
  <si>
    <t>906249843</t>
  </si>
  <si>
    <t>osazení ve ztížených podmínkách</t>
  </si>
  <si>
    <t xml:space="preserve">"osazení a dodání - opěry"  4*2*2</t>
  </si>
  <si>
    <t>74</t>
  </si>
  <si>
    <t>42854R</t>
  </si>
  <si>
    <t>MOSTNÍ LOŽISKA HRNCOVÁ PRO ZATÍŽ PŘES 5,0MN</t>
  </si>
  <si>
    <t>35254742</t>
  </si>
  <si>
    <t xml:space="preserve">"osazení a dodání - pilíře - zatížení do 10 MN"  4*3</t>
  </si>
  <si>
    <t>75</t>
  </si>
  <si>
    <t>451315114</t>
  </si>
  <si>
    <t>Podkladní a výplňové vrstvy z betonu prostého tloušťky do 100 mm, z betonu C 12/15</t>
  </si>
  <si>
    <t>-373634393</t>
  </si>
  <si>
    <t>podkladní beton</t>
  </si>
  <si>
    <t xml:space="preserve">"pod přechod.deskami"  4,0*(7,8*3+8,4)</t>
  </si>
  <si>
    <t>76</t>
  </si>
  <si>
    <t>451315116</t>
  </si>
  <si>
    <t>Podkladní a výplňové vrstvy z betonu prostého tloušťky do 100 mm, z betonu C 20/25</t>
  </si>
  <si>
    <t>-196285151</t>
  </si>
  <si>
    <t xml:space="preserve">"pod dlažbu"  69,975</t>
  </si>
  <si>
    <t>77</t>
  </si>
  <si>
    <t>451315124</t>
  </si>
  <si>
    <t>Podkladní a výplňové vrstvy z betonu prostého tloušťky do 150 mm, z betonu C 12/15</t>
  </si>
  <si>
    <t>1973540330</t>
  </si>
  <si>
    <t xml:space="preserve">"pod římsami na křídlech"  2,4*(23,7+12,5+4,0+9,0)</t>
  </si>
  <si>
    <t xml:space="preserve">"pod novými úl.prahy a drenáží"  (1,0+0,7)*25,8</t>
  </si>
  <si>
    <t>78</t>
  </si>
  <si>
    <t>451475111</t>
  </si>
  <si>
    <t>Podkladní vrstva z plastbetonu pod mostními ložisky epoxidová pryskyřice [CHS EPOXY 512] první vrstva tl. 10 mm</t>
  </si>
  <si>
    <t>2059753091</t>
  </si>
  <si>
    <t>"opěry" 0,65*0,65*4*2*2</t>
  </si>
  <si>
    <t xml:space="preserve">"pilíře"  0,8*0,8*2*3*2</t>
  </si>
  <si>
    <t>79</t>
  </si>
  <si>
    <t>451475112</t>
  </si>
  <si>
    <t>Podkladní vrstva z plastbetonu pod mostními ložisky epoxidová pryskyřice [CHS EPOXY 512] každá další vrstva tl. 10 mm</t>
  </si>
  <si>
    <t>-1819314299</t>
  </si>
  <si>
    <t>80</t>
  </si>
  <si>
    <t>451477121</t>
  </si>
  <si>
    <t>Podkladní vrstva plastbetonová drenážní první vrstva tl 20 mm</t>
  </si>
  <si>
    <t>1457962916</t>
  </si>
  <si>
    <t xml:space="preserve">"dren.proužek tl.40 mm"  0,15*138,5*2</t>
  </si>
  <si>
    <t xml:space="preserve">"dren.proužek před dilatací op.1 tl.40 mm"  0,15*8,0*2</t>
  </si>
  <si>
    <t xml:space="preserve">"okolo trubiček odvod. tl.60 mm"  0,4*0,45*19*2</t>
  </si>
  <si>
    <t xml:space="preserve">"okolo odvodňovačů tl.40 mm"  0,5*0,3*4*2</t>
  </si>
  <si>
    <t>81</t>
  </si>
  <si>
    <t>451477122</t>
  </si>
  <si>
    <t>Podkladní vrstva plastbetonová drenážní každá další vrstva tl 20 mm</t>
  </si>
  <si>
    <t>-634636473</t>
  </si>
  <si>
    <t xml:space="preserve">"okolo trubiček odvod. tl.60 mm"  0,4*0,45*19*2*2</t>
  </si>
  <si>
    <t>82</t>
  </si>
  <si>
    <t>451571221</t>
  </si>
  <si>
    <t>Podklad pod dlažbu ze štěrkopísku tl. do 100 mm</t>
  </si>
  <si>
    <t>587827201</t>
  </si>
  <si>
    <t>83</t>
  </si>
  <si>
    <t>457311118</t>
  </si>
  <si>
    <t>Vyrovnávací nebo spádový beton včetně úpravy povrchu C 30/37</t>
  </si>
  <si>
    <t>1170827378</t>
  </si>
  <si>
    <t xml:space="preserve">"vyrovnávací potěr 30+25mm"  11,65*138,5*0,055*2</t>
  </si>
  <si>
    <t xml:space="preserve">"protispád"  3,25*0,13*0,5*138,5*2</t>
  </si>
  <si>
    <t>84</t>
  </si>
  <si>
    <t>457311191</t>
  </si>
  <si>
    <t>Vyrovnávací nebo spádový beton včetně úpravy povrchu Příplatek k ceně za rovinnost</t>
  </si>
  <si>
    <t>1524480479</t>
  </si>
  <si>
    <t>11,65*138,5*2</t>
  </si>
  <si>
    <t>85</t>
  </si>
  <si>
    <t>458501112</t>
  </si>
  <si>
    <t>Výplňové klíny za opěrou z kameniva drceného hutněného po vrstvách</t>
  </si>
  <si>
    <t>1713350031</t>
  </si>
  <si>
    <t xml:space="preserve">"op.1"  (1,05*1,6+5,5*0,5)*12,2*2</t>
  </si>
  <si>
    <t xml:space="preserve">"op.5"  (1,2*1,7+5,7*0,6)*11,05*2</t>
  </si>
  <si>
    <t>86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</si>
  <si>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</si>
  <si>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</si>
  <si>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858814061</t>
  </si>
  <si>
    <t xml:space="preserve">"podél křídel"  0,75*(27,5+16,2+7,8+13,0)</t>
  </si>
  <si>
    <t xml:space="preserve">"za křídly"  2,0*6,0+1,0*4,0+3,0*0,7+0,5*(3,0+4,0)</t>
  </si>
  <si>
    <t>Komunikace pozemní</t>
  </si>
  <si>
    <t>87</t>
  </si>
  <si>
    <t>564861111</t>
  </si>
  <si>
    <t>Podklad ze štěrkodrti ŠD s rozprostřením a zhutněním, po zhutnění tl. 200 mm</t>
  </si>
  <si>
    <t>-1978435270</t>
  </si>
  <si>
    <t xml:space="preserve">"chodník na předpolích - napojení"  35,5+60,8+10,7+30,8</t>
  </si>
  <si>
    <t>88</t>
  </si>
  <si>
    <t>564861115</t>
  </si>
  <si>
    <t>Podklad ze štěrkodrti ŠD s rozprostřením a zhutněním, po zhutnění tl. 240 mm</t>
  </si>
  <si>
    <t>2115084941</t>
  </si>
  <si>
    <t xml:space="preserve">"předpolí za rubem záv.zídky tl.min.220mm"  8,0*(186,0-140,7)*2+15,0*3,5*0,5+3,0*3,5</t>
  </si>
  <si>
    <t>89</t>
  </si>
  <si>
    <t>565135111</t>
  </si>
  <si>
    <t>Asfaltový beton vrstva podkladní ACP 16 (obalované kamenivo střednězrnné - OKS) s rozprostřením a zhutněním v pruhu šířky do 3 m, po zhutnění tl. 50 mm</t>
  </si>
  <si>
    <t>484894480</t>
  </si>
  <si>
    <t>90</t>
  </si>
  <si>
    <t>565145121</t>
  </si>
  <si>
    <t>Asfaltový beton vrstva podkladní ACP 16 (obalované kamenivo střednězrnné - OKS) s rozprostřením a zhutněním v pruhu šířky přes 3 m, po zhutnění tl. 60 mm</t>
  </si>
  <si>
    <t>710652966</t>
  </si>
  <si>
    <t xml:space="preserve">"předpolí za rubem záv.zídky"  8,0*(186,0-140,7)*2+15,0*3,5*0,5+3,0*3,5</t>
  </si>
  <si>
    <t>91</t>
  </si>
  <si>
    <t>567122112</t>
  </si>
  <si>
    <t>Podklad ze směsi stmelené cementem SC bez dilatačních spár, s rozprostřením a zhutněním SC C 8/10 (KSC I), po zhutnění tl. 130 mm</t>
  </si>
  <si>
    <t>-1209218250</t>
  </si>
  <si>
    <t>92</t>
  </si>
  <si>
    <t>571901111</t>
  </si>
  <si>
    <t>Posyp podkladu nebo krytu s rozprostřením a zhutněním kamenivem drceným nebo těženým, v množství do 5 kg/m2</t>
  </si>
  <si>
    <t>-772383446</t>
  </si>
  <si>
    <t xml:space="preserve">"posyp ochrany izolace"  2275,2</t>
  </si>
  <si>
    <t>93</t>
  </si>
  <si>
    <t>573111112</t>
  </si>
  <si>
    <t>Postřik infiltrační PI z asfaltu silničního s posypem kamenivem, v množství 1,00 kg/m2</t>
  </si>
  <si>
    <t>804206580</t>
  </si>
  <si>
    <t xml:space="preserve">"na SC C8/10"  761,55</t>
  </si>
  <si>
    <t>94</t>
  </si>
  <si>
    <t>573231106</t>
  </si>
  <si>
    <t>Postřik spojovací PS bez posypu kamenivem ze silniční emulze, v množství 0,30 kg/m2</t>
  </si>
  <si>
    <t>1131437417</t>
  </si>
  <si>
    <t xml:space="preserve">"viz ACO a ACL 70mm"  3012,75+761,55</t>
  </si>
  <si>
    <t>95</t>
  </si>
  <si>
    <t>577134141</t>
  </si>
  <si>
    <t>Asfaltový beton vrstva obrusná ACO 11 (ABS) s rozprostřením a se zhutněním z modifikovaného asfaltu v pruhu šířky přes 3 m tl. 40 mm</t>
  </si>
  <si>
    <t>-1699211375</t>
  </si>
  <si>
    <t>na mostě a předpolích</t>
  </si>
  <si>
    <t>8,0*186,0*2+15,0*3,5*0,5+3,0*3,5</t>
  </si>
  <si>
    <t xml:space="preserve">"odpočet odvod.proužek"  -0,5*138,5*2</t>
  </si>
  <si>
    <t>96</t>
  </si>
  <si>
    <t>577145142</t>
  </si>
  <si>
    <t>Asfaltový beton vrstva ložní ACL 16 (ABH) s rozprostřením a zhutněním z modifikovaného asfaltu v pruhu šířky přes 3 m, po zhutnění tl. 50 mm</t>
  </si>
  <si>
    <t>692639077</t>
  </si>
  <si>
    <t xml:space="preserve">"na mostě na rub záv.zídky"  8,0*(2,35+136,0+2,35)*2</t>
  </si>
  <si>
    <t xml:space="preserve">"odpočet odvod.proužek"  -0,4*138,5*2</t>
  </si>
  <si>
    <t>97</t>
  </si>
  <si>
    <t>577165142</t>
  </si>
  <si>
    <t>Asfaltový beton vrstva ložní ACL 16 (ABH) s rozprostřením a zhutněním z modifikovaného asfaltu v pruhu šířky přes 3 m, po zhutnění tl. 70 mm</t>
  </si>
  <si>
    <t>1380117374</t>
  </si>
  <si>
    <t>98</t>
  </si>
  <si>
    <t>578112112</t>
  </si>
  <si>
    <t>Litý asfalt MA 8 (LAJ) s rozprostřením z nemodifikovaného asfaltu v pruhu šířky do 3 m tl. 25 mm</t>
  </si>
  <si>
    <t>967101717</t>
  </si>
  <si>
    <t xml:space="preserve">"odvod.proužek ve střední vrstvě - 2x25=50mm - mezi dilatace"  0,4*2*138,5*2</t>
  </si>
  <si>
    <t>99</t>
  </si>
  <si>
    <t>578132113</t>
  </si>
  <si>
    <t>Litý asfalt MA 8 (LAJ) s rozprostřením z nemodifikovaného asfaltu v pruhu šířky do 3 m tl. 30 mm</t>
  </si>
  <si>
    <t>-1797929026</t>
  </si>
  <si>
    <t>100</t>
  </si>
  <si>
    <t>578133131</t>
  </si>
  <si>
    <t>Litý asfalt MA 11 (LAS) s rozprostřením z modifikovaného asfaltu v pruhu šířky do 3 m tl. 30 mm</t>
  </si>
  <si>
    <t>-553754989</t>
  </si>
  <si>
    <t xml:space="preserve">"odvod.proužek - horní vrstva - mezi dilatace"  0,5*138,5*2</t>
  </si>
  <si>
    <t>101</t>
  </si>
  <si>
    <t>578143233</t>
  </si>
  <si>
    <t>Litý asfalt MA 11 (LAS) s rozprostřením z modifikovaného asfaltu v pruhu šířky přes 3 m tl. 40 mm</t>
  </si>
  <si>
    <t>796335569</t>
  </si>
  <si>
    <t xml:space="preserve">"ochrana izolace - 1 m na přech.desku"  8,0*(3,1+136,0+3,1)*2</t>
  </si>
  <si>
    <t>Úpravy povrchů, podlahy a osazování výplní</t>
  </si>
  <si>
    <t>102</t>
  </si>
  <si>
    <t>628611111</t>
  </si>
  <si>
    <t>Nátěr mostních betonových konstrukcí akrylátový na siloxanové a plasticko-elastické bázi 2x impregnační OS-A</t>
  </si>
  <si>
    <t>-176520393</t>
  </si>
  <si>
    <t>horní povrch říms mimo S4</t>
  </si>
  <si>
    <t xml:space="preserve">"vnější"  3,05*(136,0+2,35*2)*2</t>
  </si>
  <si>
    <t xml:space="preserve">"vnitřní"   0,75*(136,0+2,35*2)*2</t>
  </si>
  <si>
    <t xml:space="preserve">"kraje NK na dl.2m"  15,67"m" *2,0*4</t>
  </si>
  <si>
    <t xml:space="preserve">"opěry - viz tryskání"  299,62+97,25</t>
  </si>
  <si>
    <t>103</t>
  </si>
  <si>
    <t>628611102</t>
  </si>
  <si>
    <t>Nátěr mostních betonových konstrukcí epoxidový 2x ochranný nepružný OS-B</t>
  </si>
  <si>
    <t>-1830751470</t>
  </si>
  <si>
    <t>S2</t>
  </si>
  <si>
    <t xml:space="preserve">"kraje NK"  (0,36+0,2)*138,5*2*2</t>
  </si>
  <si>
    <t xml:space="preserve">"čela NK"  (12,13"m2"+18,0*0,2)*2*2</t>
  </si>
  <si>
    <t>104</t>
  </si>
  <si>
    <t>628611131</t>
  </si>
  <si>
    <t>Nátěr mostních betonových konstrukcí akrylátový na siloxanové a plasticko-elastické bázi 2x ochranný pružný OS-C (OS 4)</t>
  </si>
  <si>
    <t>1386979520</t>
  </si>
  <si>
    <t>S4</t>
  </si>
  <si>
    <t xml:space="preserve">"kraj vnitřní římsy"  (0,15+0,15)*(136,0+2,35*2)*2</t>
  </si>
  <si>
    <t>Trubní vedení</t>
  </si>
  <si>
    <t>105</t>
  </si>
  <si>
    <t>899914112</t>
  </si>
  <si>
    <t>Montáž ocelové chráničky v otevřeném výkopu vnějšího průměru D 219 x 10 mm</t>
  </si>
  <si>
    <t>-1456602984</t>
  </si>
  <si>
    <t>chránička nového předpínacího kabelu</t>
  </si>
  <si>
    <t xml:space="preserve">"koncový příčník"  2*2,0*2*2*2</t>
  </si>
  <si>
    <t xml:space="preserve">"příčník nad pilíři"  2*2,0*3*2*2</t>
  </si>
  <si>
    <t xml:space="preserve">"deviátory"  1,2*2*8*2*2</t>
  </si>
  <si>
    <t>106</t>
  </si>
  <si>
    <t>140111060</t>
  </si>
  <si>
    <t>trubka ocelová bezešvá hladká jakost 11 353, 219 x 6,3 mm</t>
  </si>
  <si>
    <t>-2032497116</t>
  </si>
  <si>
    <t>107</t>
  </si>
  <si>
    <t>9112900R</t>
  </si>
  <si>
    <t>Provizorní zábradlí proti pádu z mostu během výstavby - montáž, demontáž</t>
  </si>
  <si>
    <t>-1404541317</t>
  </si>
  <si>
    <t xml:space="preserve">"vč.odvozu"  330,4</t>
  </si>
  <si>
    <t>108</t>
  </si>
  <si>
    <t>9112B1OTSKP</t>
  </si>
  <si>
    <t>ZÁBRADLÍ MOSTNÍ SE SVISLOU VÝPLNÍ - DODÁVKA A MONTÁŽ</t>
  </si>
  <si>
    <t>1282197114</t>
  </si>
  <si>
    <t xml:space="preserve">"kompletní vč.PKO - vnější římsy"  168,3+162,1</t>
  </si>
  <si>
    <t>109</t>
  </si>
  <si>
    <t>911331131</t>
  </si>
  <si>
    <t>Silniční svodidlo s osazením sloupků zaberaněním ocelové úroveň zádržnosti H1 vzdálenosti sloupků do 2 m jednostranné [KB1 RH1 C]</t>
  </si>
  <si>
    <t>-100880602</t>
  </si>
  <si>
    <t xml:space="preserve">"vnitřní římsy - před náběhem"  19,3*2+18,9*2-12,0*4</t>
  </si>
  <si>
    <t>110</t>
  </si>
  <si>
    <t>911331412</t>
  </si>
  <si>
    <t>Silniční svodidlo s osazením sloupků zaberaněním ocelové náběh jednostranný, délky přes 4 do 12 m</t>
  </si>
  <si>
    <t>-2039085457</t>
  </si>
  <si>
    <t xml:space="preserve">"vnitřní římsy"  12,0*4</t>
  </si>
  <si>
    <t>111</t>
  </si>
  <si>
    <t>911334122</t>
  </si>
  <si>
    <t>Zábradelní svodidla ocelová s osazením sloupků kotvením do římsy, se svodnicí úrovně zádržnosti H2 [ZSNH4/H2] s výplní ze svislých tyčí</t>
  </si>
  <si>
    <t>538303114</t>
  </si>
  <si>
    <t xml:space="preserve">"vnitřní římsy"  (136,0+2,3*2)*2</t>
  </si>
  <si>
    <t>112</t>
  </si>
  <si>
    <t>911334411</t>
  </si>
  <si>
    <t>Zábradelní svodidla ocelová ukončení zábradelních madel</t>
  </si>
  <si>
    <t>547247678</t>
  </si>
  <si>
    <t xml:space="preserve">"vnitřní římsy"  4</t>
  </si>
  <si>
    <t>113</t>
  </si>
  <si>
    <t>911334513</t>
  </si>
  <si>
    <t>Zábradelní svodidla ocelová dilatace zábradelní výplně ze svislých tyčí s elektricky izolovaným stykem</t>
  </si>
  <si>
    <t>404321606</t>
  </si>
  <si>
    <t xml:space="preserve">"vnější římsy"  4</t>
  </si>
  <si>
    <t>114</t>
  </si>
  <si>
    <t>911334522</t>
  </si>
  <si>
    <t>Zábradelní svodidla ocelová dilatace madel s elektricky izolovaným stykem, v rozmezí 200 mm</t>
  </si>
  <si>
    <t>1637373518</t>
  </si>
  <si>
    <t>115</t>
  </si>
  <si>
    <t>91345OTSKP</t>
  </si>
  <si>
    <t>NIVELAČNÍ ZNAČKY KOVOVÉ</t>
  </si>
  <si>
    <t>-374806890</t>
  </si>
  <si>
    <t>měřičské značky</t>
  </si>
  <si>
    <t xml:space="preserve">"římsy vnější"  (5+4)*2</t>
  </si>
  <si>
    <t>116</t>
  </si>
  <si>
    <t>914112111</t>
  </si>
  <si>
    <t>Tabulka s označením evidenčního čísla mostu na sloupek</t>
  </si>
  <si>
    <t>1936919864</t>
  </si>
  <si>
    <t>117</t>
  </si>
  <si>
    <t>915111122</t>
  </si>
  <si>
    <t>Vodorovné dopravní značení stříkané barvou dělící čára šířky 125 mm přerušovaná bílá retroreflexní</t>
  </si>
  <si>
    <t>1225756496</t>
  </si>
  <si>
    <t xml:space="preserve">"dělící čára"  200,0*2</t>
  </si>
  <si>
    <t>118</t>
  </si>
  <si>
    <t>915211122</t>
  </si>
  <si>
    <t>Vodorovné dopravní značení stříkaným plastem dělící čára šířky 125 mm přerušovaná bílá retroreflexní</t>
  </si>
  <si>
    <t>-1149438532</t>
  </si>
  <si>
    <t>119</t>
  </si>
  <si>
    <t>915611111</t>
  </si>
  <si>
    <t>Předznačení pro vodorovné značení stříkané barvou nebo prováděné z nátěrových hmot liniové dělicí čáry, vodicí proužky</t>
  </si>
  <si>
    <t>342421354</t>
  </si>
  <si>
    <t>120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</si>
  <si>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</si>
  <si>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</si>
  <si>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441293055</t>
  </si>
  <si>
    <t xml:space="preserve">"střední děl.pas -napříč"  3,3*2</t>
  </si>
  <si>
    <t>podél křídel</t>
  </si>
  <si>
    <t xml:space="preserve">"op.1"  (27,5+5,0+4,1+1,0)+(16,2+3,0*2+0,7)+0,75*2</t>
  </si>
  <si>
    <t xml:space="preserve">"op.5"  (7,8+3,0*2+0,5)+(13,0+4,0*2+0,5)+0,75*2</t>
  </si>
  <si>
    <t>121</t>
  </si>
  <si>
    <t>59217017</t>
  </si>
  <si>
    <t>obrubník betonový chodníkový 100x10x25 cm</t>
  </si>
  <si>
    <t>1307771701</t>
  </si>
  <si>
    <t>122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</si>
  <si>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</si>
  <si>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</si>
  <si>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1156717797</t>
  </si>
  <si>
    <t xml:space="preserve">"střední děl.pas - mimo most- u vozovky"  4,0*2*2</t>
  </si>
  <si>
    <t>"vnější římsa - podél chodníku (vně dilatace)</t>
  </si>
  <si>
    <t xml:space="preserve">"op.1"  28,7+16,5</t>
  </si>
  <si>
    <t xml:space="preserve">"op.5"  8,0+14,0</t>
  </si>
  <si>
    <t>123</t>
  </si>
  <si>
    <t>583803340</t>
  </si>
  <si>
    <t>obrubník kamenný přímý, žula, 25x20</t>
  </si>
  <si>
    <t>-122165583</t>
  </si>
  <si>
    <t>124</t>
  </si>
  <si>
    <t>916242112</t>
  </si>
  <si>
    <t>Montáž chodníkového žulového obrubníku kotveného do mostní římsy s ložem z plastbetonu</t>
  </si>
  <si>
    <t>975587204</t>
  </si>
  <si>
    <t>"vnější římsa - k dilataci" 138,5*2</t>
  </si>
  <si>
    <t>125</t>
  </si>
  <si>
    <t>-1578430294</t>
  </si>
  <si>
    <t>126</t>
  </si>
  <si>
    <t>916991121</t>
  </si>
  <si>
    <t>Lože pod obrubníky, krajníky nebo obruby z dlažebních kostek z betonu prostého tř. C 16/20</t>
  </si>
  <si>
    <t>-1041510002</t>
  </si>
  <si>
    <t xml:space="preserve">"chodníkový obrubník"  0,4*0,1*106,2</t>
  </si>
  <si>
    <t xml:space="preserve">"silniční kamenný"  0,4*0,1*83,2</t>
  </si>
  <si>
    <t>127</t>
  </si>
  <si>
    <t>919111212</t>
  </si>
  <si>
    <t>Řezání dilatačních spár v čerstvém cementobetonovém krytu vytvoření komůrky pro těsnící zálivku šířky 10 mm, hloubky 20 mm</t>
  </si>
  <si>
    <t>-742941119</t>
  </si>
  <si>
    <t>smršťovací spáry říms po 6 m</t>
  </si>
  <si>
    <t xml:space="preserve">"vnější"  (0,28+3,05+0,7+0,25)*23*2</t>
  </si>
  <si>
    <t xml:space="preserve">"vnitřní"  (0,28+0,9+0,65+0,25)*23*2</t>
  </si>
  <si>
    <t>128</t>
  </si>
  <si>
    <t>919112223</t>
  </si>
  <si>
    <t>Řezání dilatačních spár v živičném krytu vytvoření komůrky pro těsnící zálivku šířky 15 mm, hloubky 30 mm</t>
  </si>
  <si>
    <t>83248578</t>
  </si>
  <si>
    <t xml:space="preserve">"napojení chodníku"  2,2+2,5+2,0+3,0</t>
  </si>
  <si>
    <t>129</t>
  </si>
  <si>
    <t>919112233</t>
  </si>
  <si>
    <t>Řezání dilatačních spár v živičném krytu vytvoření komůrky pro těsnící zálivku šířky 20 mm, hloubky 40 mm</t>
  </si>
  <si>
    <t>1135265509</t>
  </si>
  <si>
    <t xml:space="preserve">"napojení vozovky"  8,0*3+11,5</t>
  </si>
  <si>
    <t>130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</si>
  <si>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</si>
  <si>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</si>
  <si>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-795762244</t>
  </si>
  <si>
    <t>131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</si>
  <si>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</si>
  <si>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</si>
  <si>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103984955</t>
  </si>
  <si>
    <t xml:space="preserve">"vnitřní římsy - horní vrstva"  (136,0+2,35*2)*2</t>
  </si>
  <si>
    <t xml:space="preserve">"vnitř. římsa-podél obrubníku"  3,0*4</t>
  </si>
  <si>
    <t>132</t>
  </si>
  <si>
    <t>919121223</t>
  </si>
  <si>
    <t>Utěsnění dilatačních spár zálivkou za studena v cementobetonovém nebo živičném krytu včetně adhezního nátěru bez těsnicího profilu pod zálivkou, pro komůrky šířky 15 mm, hloubky 30 mm</t>
  </si>
  <si>
    <t>927535438</t>
  </si>
  <si>
    <t xml:space="preserve">"podél odvod.proužku"  138,5*2</t>
  </si>
  <si>
    <t>133</t>
  </si>
  <si>
    <t>919121232</t>
  </si>
  <si>
    <t>Utěsnění dilatačních spár zálivkou za studena v cementobetonovém nebo živičném krytu včetně adhezního nátěru bez těsnicího profilu pod zálivkou, pro komůrky šířky 20 mm, hloubky 30 mm</t>
  </si>
  <si>
    <t>1098256533</t>
  </si>
  <si>
    <t>"vnější římsy - horní vrstva" (136,0+2,35*2)*2</t>
  </si>
  <si>
    <t xml:space="preserve">"podél obrubníku chodníku"  27,5+15,5+7,0+13,0</t>
  </si>
  <si>
    <t>134</t>
  </si>
  <si>
    <t>919121233</t>
  </si>
  <si>
    <t>Utěsnění dilatačních spár zálivkou za studena v cementobetonovém nebo živičném krytu včetně adhezního nátěru bez těsnicího profilu pod zálivkou, pro komůrky šířky 20 mm, hloubky 40 mm</t>
  </si>
  <si>
    <t>-1458894274</t>
  </si>
  <si>
    <t xml:space="preserve">"napojení vozovky"  8,0*4</t>
  </si>
  <si>
    <t xml:space="preserve">"podél říms - spodní vrstva"  (136,0+2,35*2)*4</t>
  </si>
  <si>
    <t>135</t>
  </si>
  <si>
    <t>919735111</t>
  </si>
  <si>
    <t>Řezání stávajícího živičného krytu nebo podkladu hloubky do 50 mm</t>
  </si>
  <si>
    <t>1554529156</t>
  </si>
  <si>
    <t>136</t>
  </si>
  <si>
    <t>919735122</t>
  </si>
  <si>
    <t>Řezání stávajícího betonového krytu nebo podkladu hloubky přes 50 do 100 mm</t>
  </si>
  <si>
    <t>-1312402866</t>
  </si>
  <si>
    <t xml:space="preserve">"odbourání opěr"  (25,5*2+1,0*2+1,35*2*2)*2+(2,9+1,36)*2*2</t>
  </si>
  <si>
    <t>137</t>
  </si>
  <si>
    <t>93152R</t>
  </si>
  <si>
    <t>MOSTNÍ ZÁVĚRY POVRCHOVÉ POSUN DO 100MM</t>
  </si>
  <si>
    <t>736980158</t>
  </si>
  <si>
    <t>tiché - !!!půdorysná délka!!!</t>
  </si>
  <si>
    <t>12,15*2*2</t>
  </si>
  <si>
    <t>138</t>
  </si>
  <si>
    <t>931942111</t>
  </si>
  <si>
    <t>Odstranění dilatačního zařízení šířky dilatace do 60 mm</t>
  </si>
  <si>
    <t>-2095880408</t>
  </si>
  <si>
    <t>11,95*2*2</t>
  </si>
  <si>
    <t>139</t>
  </si>
  <si>
    <t>931992121</t>
  </si>
  <si>
    <t>Výplň dilatačních spár z polystyrenu extrudovaného, tloušťky 20 mm</t>
  </si>
  <si>
    <t>-1133231696</t>
  </si>
  <si>
    <t xml:space="preserve">"mezi opěrou a křídlem"  2,7*1,0*2+2,9*1,7*2</t>
  </si>
  <si>
    <t>140</t>
  </si>
  <si>
    <t>931994131</t>
  </si>
  <si>
    <t>Těsnění spáry betonové konstrukce pásy, profily, tmely tmelem silikonovým spáry pracovní do 1,5 cm2</t>
  </si>
  <si>
    <t>1546586416</t>
  </si>
  <si>
    <t>141</t>
  </si>
  <si>
    <t>931998112</t>
  </si>
  <si>
    <t xml:space="preserve">Těsnění prostupů izolací mostovky  bitumenovým tmelem trubky odvodnění DN 50</t>
  </si>
  <si>
    <t>301574577</t>
  </si>
  <si>
    <t>19*2</t>
  </si>
  <si>
    <t>142</t>
  </si>
  <si>
    <t>93212000R</t>
  </si>
  <si>
    <t>PROTIDOTYKOVÉ ZÁBRANY Z POLYKARBONÁTU - ZŘÍZENÍ S DODÁNÍM</t>
  </si>
  <si>
    <t>360804153</t>
  </si>
  <si>
    <t>z polykarbonátu se zvýšenou odolností proti tříštivosti, vč.uchycení proti vypadnutí</t>
  </si>
  <si>
    <t xml:space="preserve">"nad TT"  1,8*(10,0+8,0)</t>
  </si>
  <si>
    <t>143</t>
  </si>
  <si>
    <t>93261R</t>
  </si>
  <si>
    <t>POCHOZÍ ROŠT Z KOMPOZITU - PŘEKRYTÍ ZRCADLA MOSTU</t>
  </si>
  <si>
    <t>-769263981</t>
  </si>
  <si>
    <t>vč.ocelového úhelníku a jeho přikotvení</t>
  </si>
  <si>
    <t xml:space="preserve">"rošt"  1,7*(138,5-2,0*2)</t>
  </si>
  <si>
    <t xml:space="preserve">"plná deska"  1,7*2,0*2</t>
  </si>
  <si>
    <t>144</t>
  </si>
  <si>
    <t>933902011</t>
  </si>
  <si>
    <t>Statické zatěžovací zkoušky mostního pole rozpětí pole do 50 m, šířka mostu do 15 m pro spojitý nosník prvního měřeného pole</t>
  </si>
  <si>
    <t>-564066712</t>
  </si>
  <si>
    <t>"dva mosty, jedno pole ve dvou polohách" 2</t>
  </si>
  <si>
    <t>145</t>
  </si>
  <si>
    <t>933902085</t>
  </si>
  <si>
    <t>Statické zatěžovací zkoušky mostního pole Příplatek k cenám za více zatěžovacích stavů v poli za druhý a každý další zatěžovací stav</t>
  </si>
  <si>
    <t>2063130285</t>
  </si>
  <si>
    <t>146</t>
  </si>
  <si>
    <t>936172125</t>
  </si>
  <si>
    <t>Osazení kovových doplňků mostního vybavení jednotlivě ocelové konstrukce do 200 kg</t>
  </si>
  <si>
    <t>1332768804</t>
  </si>
  <si>
    <t xml:space="preserve">"konstrukce pro osazení sloupu VO"  5</t>
  </si>
  <si>
    <t>147</t>
  </si>
  <si>
    <t>936502OTSKP</t>
  </si>
  <si>
    <t>DROBNÉ DOPLŇK KONSTR KOVOVÉ POZINK</t>
  </si>
  <si>
    <t>kg</t>
  </si>
  <si>
    <t>-947613544</t>
  </si>
  <si>
    <t>konstrukce pro osazení sloupu VO - odhad 100 kg/kus vč.připevnění pomocí vlep.kotev a plastmalty</t>
  </si>
  <si>
    <t>5*100,0</t>
  </si>
  <si>
    <t>148</t>
  </si>
  <si>
    <t>936941121</t>
  </si>
  <si>
    <t>Odvodňovač izolace mostovky osazení do plastbetonu, odvodňovače nerezového</t>
  </si>
  <si>
    <t>750574840</t>
  </si>
  <si>
    <t>(4+5*3)*2</t>
  </si>
  <si>
    <t>149</t>
  </si>
  <si>
    <t>936941R</t>
  </si>
  <si>
    <t>Dodání odvodňovače izolace mostovky</t>
  </si>
  <si>
    <t>-752859631</t>
  </si>
  <si>
    <t>150</t>
  </si>
  <si>
    <t>936941132</t>
  </si>
  <si>
    <t xml:space="preserve">Odvodňovač izolace mostovky  chránička odvodňovače prodloužení vývodu plastové trubky průměru 50 mm a chránička 63 mm</t>
  </si>
  <si>
    <t>-2127362403</t>
  </si>
  <si>
    <t>151</t>
  </si>
  <si>
    <t>936942123</t>
  </si>
  <si>
    <t xml:space="preserve">Osazení mostní vpusti a prodlužovací tvarovky  vpusti, velikosti 500/500 mm</t>
  </si>
  <si>
    <t>1853305661</t>
  </si>
  <si>
    <t>4*2</t>
  </si>
  <si>
    <t>152</t>
  </si>
  <si>
    <t>55241700</t>
  </si>
  <si>
    <t>odvodňovač mostní rigolový mříž 500 x 500 mm</t>
  </si>
  <si>
    <t>631445614</t>
  </si>
  <si>
    <t xml:space="preserve">"s lapačem splavenin"  4*2</t>
  </si>
  <si>
    <t>153</t>
  </si>
  <si>
    <t>936942211</t>
  </si>
  <si>
    <t>Zhotovení tabulky s letopočtem opravy nebo větší údržby vložením šablony do bednění</t>
  </si>
  <si>
    <t>-41071130</t>
  </si>
  <si>
    <t>154</t>
  </si>
  <si>
    <t>936943926</t>
  </si>
  <si>
    <t>Montáž věšákového závěsu odvodnění mostu dvoubodového do DN 150</t>
  </si>
  <si>
    <t>1158869054</t>
  </si>
  <si>
    <t xml:space="preserve">"po 2 m"  280/2</t>
  </si>
  <si>
    <t>155</t>
  </si>
  <si>
    <t>552418530</t>
  </si>
  <si>
    <t xml:space="preserve">závěs mostních odvodňovačů jednobodový  pro trubku SML XXI pozinkovaný DN 150</t>
  </si>
  <si>
    <t>-1152561272</t>
  </si>
  <si>
    <t>156</t>
  </si>
  <si>
    <t>936992121</t>
  </si>
  <si>
    <t xml:space="preserve">Montáž odvodnění mostu z plastového nebo laminátového potrubí se spojkami  z plastového HDPE DN 150 potrubí</t>
  </si>
  <si>
    <t>2110091667</t>
  </si>
  <si>
    <t xml:space="preserve">"podélný svod"  (29,6+30,5*2+24,5)*2</t>
  </si>
  <si>
    <t xml:space="preserve">"svislý svod"  (5,6+6,0+6,3+6,6)*2</t>
  </si>
  <si>
    <t>157</t>
  </si>
  <si>
    <t>286193240</t>
  </si>
  <si>
    <t>trubka,PE-HD d 160</t>
  </si>
  <si>
    <t>1385570396</t>
  </si>
  <si>
    <t xml:space="preserve">"DN 150"  279,2</t>
  </si>
  <si>
    <t>158</t>
  </si>
  <si>
    <t>938132111</t>
  </si>
  <si>
    <t>Údržba svahu a svahových kuželů odstraněním nánosů a náletových dřevin v okolí říms a křídel</t>
  </si>
  <si>
    <t>-369655220</t>
  </si>
  <si>
    <t>2*(30,0+20,0+12,0+17,0)</t>
  </si>
  <si>
    <t>159</t>
  </si>
  <si>
    <t>938532111</t>
  </si>
  <si>
    <t>Broušení betonových ploch nerovností mostovky do 2 mm</t>
  </si>
  <si>
    <t>620211053</t>
  </si>
  <si>
    <t>před pokládkou izolace - odhad 50% plochy</t>
  </si>
  <si>
    <t>10,45*138,5*2*0,5</t>
  </si>
  <si>
    <t>160</t>
  </si>
  <si>
    <t>941111121</t>
  </si>
  <si>
    <t>Montáž lešení řadového trubkového lehkého s podlahami zatížení do 200 kg/m2 š do 1,2 m v do 10 m</t>
  </si>
  <si>
    <t>1899594681</t>
  </si>
  <si>
    <t>"u křídel a boků opěr</t>
  </si>
  <si>
    <t xml:space="preserve">"op.1"  25,5*4,0+(15,0+10,0)*2,5</t>
  </si>
  <si>
    <t xml:space="preserve">"op.5"  25,5*1,5+(5,0+8,0)*1,5</t>
  </si>
  <si>
    <t xml:space="preserve">"u pilířů"  2,0*4*(3,8+3,2+2,6)*4</t>
  </si>
  <si>
    <t>161</t>
  </si>
  <si>
    <t>941111221</t>
  </si>
  <si>
    <t>Příplatek k lešení řadovému trubkovému lehkému s podlahami š 1,2 m v 10 m za první a ZKD den použití</t>
  </si>
  <si>
    <t>-2028696313</t>
  </si>
  <si>
    <t>"odhad 30 dní</t>
  </si>
  <si>
    <t>529,45*30</t>
  </si>
  <si>
    <t>162</t>
  </si>
  <si>
    <t>941111821</t>
  </si>
  <si>
    <t>Demontáž lešení řadového trubkového lehkého s podlahami zatížení do 200 kg/m2 š do 1,2 m v do 10 m</t>
  </si>
  <si>
    <t>-936193424</t>
  </si>
  <si>
    <t>163</t>
  </si>
  <si>
    <t>945211122</t>
  </si>
  <si>
    <t>Pojízdná pracovní lávka mostu montáž lávky zavěšené pod mostem</t>
  </si>
  <si>
    <t>-771601694</t>
  </si>
  <si>
    <t>164</t>
  </si>
  <si>
    <t>945211132</t>
  </si>
  <si>
    <t>Pojízdná pracovní lávka mostu přesun lávky zavěšené pod mostem</t>
  </si>
  <si>
    <t>-338751626</t>
  </si>
  <si>
    <t>(30/3*3+24/3)*2</t>
  </si>
  <si>
    <t>165</t>
  </si>
  <si>
    <t>945211222</t>
  </si>
  <si>
    <t>Pojízdná pracovní lávka mostu demontáž lávky zavěšené pod mostem</t>
  </si>
  <si>
    <t>-1843071544</t>
  </si>
  <si>
    <t>166</t>
  </si>
  <si>
    <t>945211292</t>
  </si>
  <si>
    <t>Pojízdná pracovní lávka mostu měsíční nájemné lávky zavěšené pod mostem</t>
  </si>
  <si>
    <t>-992942957</t>
  </si>
  <si>
    <t xml:space="preserve">"2*2 měsíce"  2*2</t>
  </si>
  <si>
    <t>167</t>
  </si>
  <si>
    <t>946231111</t>
  </si>
  <si>
    <t>Zavěšené lešení pod bednění mostních říms pracovní a podpěrné s vyložením do 0,90 m montáž</t>
  </si>
  <si>
    <t>-933127396</t>
  </si>
  <si>
    <t>168,3+162,1</t>
  </si>
  <si>
    <t>168</t>
  </si>
  <si>
    <t>946231121</t>
  </si>
  <si>
    <t>Zavěšené lešení pod bednění mostních říms pracovní a podpěrné s vyložením do 0,90 m demontáž</t>
  </si>
  <si>
    <t>1772068413</t>
  </si>
  <si>
    <t>169</t>
  </si>
  <si>
    <t>953943222</t>
  </si>
  <si>
    <t xml:space="preserve">Kotvení závěsů do bednění  rozpěrky nerezových lišt délky do 0,6 m</t>
  </si>
  <si>
    <t>-418778998</t>
  </si>
  <si>
    <t xml:space="preserve">"pro závěs odvodnění"  140*2</t>
  </si>
  <si>
    <t>170</t>
  </si>
  <si>
    <t>961041211</t>
  </si>
  <si>
    <t>Bourání mostních konstrukcí základů z prostého betonu</t>
  </si>
  <si>
    <t>-952854541</t>
  </si>
  <si>
    <t xml:space="preserve">beton v dutinách NK nad pilíři </t>
  </si>
  <si>
    <t>3,2*5,0*0,25*3</t>
  </si>
  <si>
    <t>171</t>
  </si>
  <si>
    <t>962051111</t>
  </si>
  <si>
    <t>Bourání mostních konstrukcí zdiva a pilířů ze železového betonu</t>
  </si>
  <si>
    <t>-109659107</t>
  </si>
  <si>
    <t>závěrná zídka opěry 1</t>
  </si>
  <si>
    <t>(0,35*0,63+2,33*0,6+0,3*0,6)*25,5+0,3*0,4*3,655*4+0,25*0,63*(2,1*2+3,66)</t>
  </si>
  <si>
    <t xml:space="preserve">"křídla op.1"  1,35*2,9*1,0*2</t>
  </si>
  <si>
    <t>závěrná zídka opěry 5</t>
  </si>
  <si>
    <t>(0,35*0,63+2,39*0,67+0,3*0,6)*25,5+0,3*0,4*3,655*4+0,32*0,63*(2,8+3,7+3,1)</t>
  </si>
  <si>
    <t xml:space="preserve">"křídla op.5"  (0,9+1,36)*2,9*1,7*2</t>
  </si>
  <si>
    <t>172</t>
  </si>
  <si>
    <t>963041211R</t>
  </si>
  <si>
    <t>Bourání mostních konstrukcí nosných konstrukcí z prostého betonu</t>
  </si>
  <si>
    <t>-1006357395</t>
  </si>
  <si>
    <t>ochranná opatření při manipulaci s nebezpečným odpadem</t>
  </si>
  <si>
    <t>římsy vnější - výplň vč.azbestocementových chrániček</t>
  </si>
  <si>
    <t>2,15*0,31*(168,5+162,8)</t>
  </si>
  <si>
    <t>vyrovnávací potěr na NK v tl.30 mm</t>
  </si>
  <si>
    <t>10,4*137,6*0,03*2</t>
  </si>
  <si>
    <t>173</t>
  </si>
  <si>
    <t>963051111</t>
  </si>
  <si>
    <t>Bourání mostních konstrukcí nosných konstrukcí ze železového betonu</t>
  </si>
  <si>
    <t>587867383</t>
  </si>
  <si>
    <t>římsy vnější</t>
  </si>
  <si>
    <t>(0,15*0,7+0,6*0,42)*(168,5+162,8)</t>
  </si>
  <si>
    <t>římsy vnitřní vč.zídky</t>
  </si>
  <si>
    <t>(0,15*0,6+0,65*0,28+0,25*0,63)*(138,8+2,5)*2</t>
  </si>
  <si>
    <t>deska pro osazení sloupu VO</t>
  </si>
  <si>
    <t>2,5*3,0*0,15*5</t>
  </si>
  <si>
    <t>přechodové desky</t>
  </si>
  <si>
    <t>4,0*0,4*8,0*2*2</t>
  </si>
  <si>
    <t>dobetonávka čel NK v tl.400 mm</t>
  </si>
  <si>
    <t>6,04"m2"*0,4*2*2*2</t>
  </si>
  <si>
    <t>stávající příčníky v NK</t>
  </si>
  <si>
    <t>1,6*0,7*3,2*3*2*2</t>
  </si>
  <si>
    <t>174</t>
  </si>
  <si>
    <t>963060R</t>
  </si>
  <si>
    <t>Příplatek k demolici za ztížený přístup</t>
  </si>
  <si>
    <t>313489465</t>
  </si>
  <si>
    <t xml:space="preserve">"balastní beton nad pilíři"  26,4</t>
  </si>
  <si>
    <t xml:space="preserve">"stáv.příčníky"  42,008*2,3</t>
  </si>
  <si>
    <t xml:space="preserve">"beton.otvory"  4,35+8,54</t>
  </si>
  <si>
    <t>175</t>
  </si>
  <si>
    <t>963061R</t>
  </si>
  <si>
    <t>Opatření pro zajištění pracovního prostředí v komorách mostu</t>
  </si>
  <si>
    <t>1084840048</t>
  </si>
  <si>
    <t xml:space="preserve">"nucené větrání při prašných činnostech"  2*4*2</t>
  </si>
  <si>
    <t>176</t>
  </si>
  <si>
    <t>963062R</t>
  </si>
  <si>
    <t>Zajištění provizorního osvětlení v komorách mostu</t>
  </si>
  <si>
    <t>229425129</t>
  </si>
  <si>
    <t>137*4</t>
  </si>
  <si>
    <t>177</t>
  </si>
  <si>
    <t>963071111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</si>
  <si>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do 100 kg</t>
  </si>
  <si>
    <t>-529750696</t>
  </si>
  <si>
    <t xml:space="preserve">"šikmé tyče v příčnících - odhad 8 kg/m"   8,0*2,55*16*3*2*2</t>
  </si>
  <si>
    <t>178</t>
  </si>
  <si>
    <t>966075141</t>
  </si>
  <si>
    <t>Odstranění různých konstrukcí na mostech kovového zábradlí vcelku</t>
  </si>
  <si>
    <t>1766371087</t>
  </si>
  <si>
    <t>168,3+162,8</t>
  </si>
  <si>
    <t>179</t>
  </si>
  <si>
    <t>966075211</t>
  </si>
  <si>
    <t>Demontáž částí ocelového zábradlí mostů svařovaného nebo šroubovaného, hmotnosti do 50 kg</t>
  </si>
  <si>
    <t>2081677713</t>
  </si>
  <si>
    <t>odhad 40 kg/m</t>
  </si>
  <si>
    <t>(10,2+12,5)*40</t>
  </si>
  <si>
    <t>180</t>
  </si>
  <si>
    <t>966076111</t>
  </si>
  <si>
    <t>Odstranění různých konstrukcí na mostech svodidla [typu NHKG] nebo svodidlového zábradlí nebo jejich částí na mostech betonových pásnice</t>
  </si>
  <si>
    <t>-1259851873</t>
  </si>
  <si>
    <t xml:space="preserve">"vnitřní římsy"  138,8*2</t>
  </si>
  <si>
    <t>181</t>
  </si>
  <si>
    <t>966076121</t>
  </si>
  <si>
    <t>Odstranění různých konstrukcí na mostech svodidla [typu NHKG] nebo svodidlového zábradlí nebo jejich částí na mostech betonových madla</t>
  </si>
  <si>
    <t>1788779270</t>
  </si>
  <si>
    <t xml:space="preserve">"vnitřní římsy"  (138,8+2,5)*2</t>
  </si>
  <si>
    <t>182</t>
  </si>
  <si>
    <t>966076141</t>
  </si>
  <si>
    <t>Odstranění různých konstrukcí na mostech svodidla [typu NHKG] nebo svodidlového zábradlí nebo jejich částí na mostech betonových vcelku</t>
  </si>
  <si>
    <t>-1956959308</t>
  </si>
  <si>
    <t xml:space="preserve">"zakončení vnitřní římsy"  4,0*2*2</t>
  </si>
  <si>
    <t>183</t>
  </si>
  <si>
    <t>967865R</t>
  </si>
  <si>
    <t>VYBOURÁNÍ MOST LOŽISEK HRNCOVÝCH</t>
  </si>
  <si>
    <t>-822740596</t>
  </si>
  <si>
    <t>ve stísněném prostoru</t>
  </si>
  <si>
    <t>vč.odvozu a uložení na skládku, vč.poplatku za uložení</t>
  </si>
  <si>
    <t>4*2*2+2*3*2</t>
  </si>
  <si>
    <t>184</t>
  </si>
  <si>
    <t>969233OTSKP</t>
  </si>
  <si>
    <t>VYBOURÁNÍ POTRUBÍ DN DO 150MM KANALIZAČ</t>
  </si>
  <si>
    <t>1989657867</t>
  </si>
  <si>
    <t>185</t>
  </si>
  <si>
    <t>97105230R</t>
  </si>
  <si>
    <t>Vybourání stávajících odvod.trubiček a sanace prostupů</t>
  </si>
  <si>
    <t>743586989</t>
  </si>
  <si>
    <t>vnější konzoly - vč.bednění</t>
  </si>
  <si>
    <t>138,0/1,5*4*2</t>
  </si>
  <si>
    <t>186</t>
  </si>
  <si>
    <t>971052331</t>
  </si>
  <si>
    <t>Vybourání a prorážení otvorů v železobetonových příčkách a zdech základových nebo nadzákladových, plochy do 0,09 m2, tl. do 150 mm</t>
  </si>
  <si>
    <t>544664271</t>
  </si>
  <si>
    <t>otvor pro betonáž deviátoru - 250x300 mm</t>
  </si>
  <si>
    <t>2*2*8*2*2</t>
  </si>
  <si>
    <t>187</t>
  </si>
  <si>
    <t>971052631</t>
  </si>
  <si>
    <t>Vybourání a prorážení otvorů v železobetonových příčkách a zdech základových nebo nadzákladových, plochy do 4 m2, tl. do 150 mm</t>
  </si>
  <si>
    <t>1834715049</t>
  </si>
  <si>
    <t xml:space="preserve">"v hor.desce nad příčníky - 1,3x1,5m"  1,3*1,5*3*2*2</t>
  </si>
  <si>
    <t>188</t>
  </si>
  <si>
    <t>976092321</t>
  </si>
  <si>
    <t>Vybourání drobných zařízení odvodňovačů, na kamenných a betonových mostech, s prozatímním zakrytím otvorů po nich s odpadním potrubím rigolových</t>
  </si>
  <si>
    <t>1686621112</t>
  </si>
  <si>
    <t>4+4</t>
  </si>
  <si>
    <t>189</t>
  </si>
  <si>
    <t>977141118</t>
  </si>
  <si>
    <t xml:space="preserve">Vrty pro kotvy do betonu  s vyplněním epoxidovým tmelem, průměru 18 mm, hloubky 120 mm</t>
  </si>
  <si>
    <t>-1063549696</t>
  </si>
  <si>
    <t>pro kotvu kamenného obrubníku - po 1m</t>
  </si>
  <si>
    <t>138*2</t>
  </si>
  <si>
    <t>190</t>
  </si>
  <si>
    <t>977151111</t>
  </si>
  <si>
    <t>Jádrové vrty diamantovými korunkami do stavebních materiálů (železobetonu, betonu, cihel, obkladů, dlažeb, kamene) průměru do 35 mm</t>
  </si>
  <si>
    <t>1795471103</t>
  </si>
  <si>
    <t>odvodnění dutin komory - prům.30 mm</t>
  </si>
  <si>
    <t xml:space="preserve">"u pilíře"  0,32*2*3*2*2</t>
  </si>
  <si>
    <t xml:space="preserve">"u deviátoru"  0,12*2*8*2*2</t>
  </si>
  <si>
    <t>191</t>
  </si>
  <si>
    <t>977151114</t>
  </si>
  <si>
    <t>Jádrové vrty diamantovými korunkami do stavebních materiálů (železobetonu, betonu, cihel, obkladů, dlažeb, kamene) průměru přes 50 do 60 mm</t>
  </si>
  <si>
    <t>1759835054</t>
  </si>
  <si>
    <t>pro nové odvodňovací trubičky</t>
  </si>
  <si>
    <t>0,14*19*2</t>
  </si>
  <si>
    <t>192</t>
  </si>
  <si>
    <t>977151124</t>
  </si>
  <si>
    <t>Jádrové vrty diamantovými korunkami do stavebních materiálů (železobetonu, betonu, cihel, obkladů, dlažeb, kamene) průměru přes 150 do 180 mm</t>
  </si>
  <si>
    <t>-1623603801</t>
  </si>
  <si>
    <t>pro chráničku nového předpínacího kabelu stáv.příčníku opěr</t>
  </si>
  <si>
    <t>1,2*2*2*2*2</t>
  </si>
  <si>
    <t>193</t>
  </si>
  <si>
    <t>977151127</t>
  </si>
  <si>
    <t>Jádrové vrty diamantovými korunkami do stavebních materiálů (železobetonu, betonu, cihel, obkladů, dlažeb, kamene) průměru přes 225 do 250 mm</t>
  </si>
  <si>
    <t>1904157115</t>
  </si>
  <si>
    <t>otvor prům.250 mm pro betonáž příčníku - 2 ks/průřez</t>
  </si>
  <si>
    <t xml:space="preserve"> 0,2*2*3*2*2</t>
  </si>
  <si>
    <t>194</t>
  </si>
  <si>
    <t>97817OTSKP</t>
  </si>
  <si>
    <t>ODSTRANĚNÍ MOSTNÍ IZOLACE</t>
  </si>
  <si>
    <t>1593442005</t>
  </si>
  <si>
    <t>(10,45+0,2*2)*137,6*2</t>
  </si>
  <si>
    <t>195</t>
  </si>
  <si>
    <t>985121122</t>
  </si>
  <si>
    <t>Tryskání degradovaného betonu stěn, rubu kleneb a podlah vodou pod tlakem přes 300 do 1 250 barů</t>
  </si>
  <si>
    <t>-2140940990</t>
  </si>
  <si>
    <t xml:space="preserve">"horní povrch NK"   11,65*137,6*2</t>
  </si>
  <si>
    <t xml:space="preserve">"op.1"  5,4*(25,5+3,65*2)+7,0*(12,0+23,0)*0,5</t>
  </si>
  <si>
    <t xml:space="preserve">"op.5"  2,5*(25,5+3,65*2)+2,5*9,0*0,5+2,0*4,0*0,5</t>
  </si>
  <si>
    <t>Mezisoučet</t>
  </si>
  <si>
    <t xml:space="preserve">"čela po odbourání"  6,04"m2"*4*2</t>
  </si>
  <si>
    <t xml:space="preserve">"opěry po odbourání"  (1,0+1,0)*25,5*2+1,4*1,0*2+(2,4+2,9)*1,7*2</t>
  </si>
  <si>
    <t>196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</si>
  <si>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</si>
  <si>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</si>
  <si>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174304028</t>
  </si>
  <si>
    <t>197</t>
  </si>
  <si>
    <t>985131211</t>
  </si>
  <si>
    <t>Očištění ploch stěn, rubu kleneb a podlah tryskání pískem sušeným</t>
  </si>
  <si>
    <t>325737188</t>
  </si>
  <si>
    <t>zdrsnění povrchu před betonáží</t>
  </si>
  <si>
    <t>"deviátory" (1,2*2+2,75+0,3*2)*1,2*8*2*2</t>
  </si>
  <si>
    <t xml:space="preserve">"příčníky"  8,54*2,0*3*2*2</t>
  </si>
  <si>
    <t>198</t>
  </si>
  <si>
    <t>985139111</t>
  </si>
  <si>
    <t>Očištění ploch Příplatek k cenám za práci ve stísněném prostoru</t>
  </si>
  <si>
    <t>-204867109</t>
  </si>
  <si>
    <t>199</t>
  </si>
  <si>
    <t>985241110</t>
  </si>
  <si>
    <t>Plombování zdiva včetně vybourání narušeného zdiva betonem s upěchováním, objemu do 1 m3</t>
  </si>
  <si>
    <t>-1873428136</t>
  </si>
  <si>
    <t xml:space="preserve">"kapsy pro osazení tyčí příčníků"  0,4*1,6*0,17*2*3*4</t>
  </si>
  <si>
    <t xml:space="preserve">"kontrola polohy předpín.kabelů"  0,3*0,3*0,06*4*8*2*2  </t>
  </si>
  <si>
    <t>200</t>
  </si>
  <si>
    <t>985311111</t>
  </si>
  <si>
    <t>Reprofilace betonu sanačními maltami na cementové bázi ručně stěn, tloušťky do 10 mm</t>
  </si>
  <si>
    <t>-2090905050</t>
  </si>
  <si>
    <t>S5 - tenkovrstvá oprava sanační maltou do 5 mm</t>
  </si>
  <si>
    <t xml:space="preserve">"opěry - 50% plochy"  396,87*0,5</t>
  </si>
  <si>
    <t xml:space="preserve">"pilíře - 5% plochy"  3,1416*1,5*(5,1+4,7+4,3)*4*0,05</t>
  </si>
  <si>
    <t>201</t>
  </si>
  <si>
    <t>985311113</t>
  </si>
  <si>
    <t>Reprofilace betonu sanačními maltami na cementové bázi ručně stěn, tloušťky přes 20 do 30 mm</t>
  </si>
  <si>
    <t>97596482</t>
  </si>
  <si>
    <t>S30 - povrchová oprava sanační maltou do 30 mm</t>
  </si>
  <si>
    <t xml:space="preserve">"opěry - 35% plochy"  396,87*0,35</t>
  </si>
  <si>
    <t>202</t>
  </si>
  <si>
    <t>985311115</t>
  </si>
  <si>
    <t>Reprofilace betonu sanačními maltami na cementové bázi ručně stěn, tloušťky přes 40 do 50 mm</t>
  </si>
  <si>
    <t>1182240137</t>
  </si>
  <si>
    <t>S50 - povrchová oprava sanační maltou od 30 do 50 mm</t>
  </si>
  <si>
    <t xml:space="preserve">"opěry - 15% plochy"  396,87*0,15</t>
  </si>
  <si>
    <t>203</t>
  </si>
  <si>
    <t>985311211</t>
  </si>
  <si>
    <t>Reprofilace betonu sanačními maltami na cementové bázi ručně líce kleneb a podhledů, tloušťky do 10 mm</t>
  </si>
  <si>
    <t>66270400</t>
  </si>
  <si>
    <t xml:space="preserve">"kraje NK na dl.2m - 50%"  15,67"m" *2,0*4*0,5</t>
  </si>
  <si>
    <t xml:space="preserve">"zbytek viditelné NK - 5%"  15,67*(138,5-0,8*2-2,0*2)*0,05</t>
  </si>
  <si>
    <t>vnitřní povrchy NK - 3% - rozsah a čerpání se souhlasem TDI</t>
  </si>
  <si>
    <t>8,54"m" *(138,5-1,2*8-2,0*3)*4*0,03</t>
  </si>
  <si>
    <t>204</t>
  </si>
  <si>
    <t>985311213</t>
  </si>
  <si>
    <t>Reprofilace betonu sanačními maltami na cementové bázi ručně líce kleneb a podhledů, tloušťky přes 20 do 30 mm</t>
  </si>
  <si>
    <t>-1920268182</t>
  </si>
  <si>
    <t xml:space="preserve">"zbytek viditelné NK - 1%"  15,67*(138,5-0,8*2-2,0*2)*0,01</t>
  </si>
  <si>
    <t>vnitřní povrchy NK - 2% - rozsah a čerpání se souhlasem TDI</t>
  </si>
  <si>
    <t>8,54"m" *(138,5-1,2*8-2,0*3)*4*0,02</t>
  </si>
  <si>
    <t>205</t>
  </si>
  <si>
    <t>985311215</t>
  </si>
  <si>
    <t>Reprofilace betonu sanačními maltami na cementové bázi ručně líce kleneb a podhledů, tloušťky přes 40 do 50 mm</t>
  </si>
  <si>
    <t>2034177133</t>
  </si>
  <si>
    <t>vnitřní povrchy NK - 1% - rozsah a čerpání se souhlasem TDI</t>
  </si>
  <si>
    <t>8,54"m" *(138,5-1,2*8-2,0*3)*4*0,01</t>
  </si>
  <si>
    <t>206</t>
  </si>
  <si>
    <t>985311911R</t>
  </si>
  <si>
    <t>Reprofilace betonu sanačními maltami na cementové bázi ručně Příplatek k cenám za práci ve stísněném prostoru</t>
  </si>
  <si>
    <t>1685561435</t>
  </si>
  <si>
    <t>207</t>
  </si>
  <si>
    <t>985312111</t>
  </si>
  <si>
    <t>Stěrka k vyrovnání ploch reprofilovaného betonu stěn, tloušťky do 2 mm</t>
  </si>
  <si>
    <t>1932947527</t>
  </si>
  <si>
    <t xml:space="preserve">"opěry - 100% plochy"  396,87</t>
  </si>
  <si>
    <t>208</t>
  </si>
  <si>
    <t>985323111</t>
  </si>
  <si>
    <t>Spojovací můstek reprofilovaného betonu na cementové bázi, tloušťky 1 mm</t>
  </si>
  <si>
    <t>-1667642698</t>
  </si>
  <si>
    <t xml:space="preserve">"viz reprofilace"  211,724+153,194+292,755+167,47+41,983</t>
  </si>
  <si>
    <t>209</t>
  </si>
  <si>
    <t>985324111</t>
  </si>
  <si>
    <t>Ochranný nátěr betonu na bázi silanu impregnační dvojnásobný (OS-A)</t>
  </si>
  <si>
    <t>420213593</t>
  </si>
  <si>
    <t xml:space="preserve">"opěry"  396,87</t>
  </si>
  <si>
    <t xml:space="preserve">"NK - 2m"  15,67"m" *2,0*4</t>
  </si>
  <si>
    <t xml:space="preserve">"10% plochy NK - sjednocení oprav"  15,67*(138,5-0,8*2-2,0*2)*0,1</t>
  </si>
  <si>
    <t>210</t>
  </si>
  <si>
    <t>985324221</t>
  </si>
  <si>
    <t>Ochranný nátěr betonu akrylátový dvojnásobný se stěrkou (OS-C)</t>
  </si>
  <si>
    <t>902213225</t>
  </si>
  <si>
    <t>nátěr pro chemicky agresivní prostředí</t>
  </si>
  <si>
    <t xml:space="preserve">"horní povrch úl.prahů"  2,5*25,5*2</t>
  </si>
  <si>
    <t>211</t>
  </si>
  <si>
    <t>985331113</t>
  </si>
  <si>
    <t>Dodatečné vlepování betonářské výztuže včetně vyvrtání a vyčištění otvoru cementovou aktivovanou maltou průměr výztuže 12 mm</t>
  </si>
  <si>
    <t>1813056932</t>
  </si>
  <si>
    <t>dodání výztuže je v odhadu výztuže u položek výztuže</t>
  </si>
  <si>
    <t xml:space="preserve">"deviátory - dno - hl.80mm - 45 ks/m2"  2,73*1,2*0,08*8*4*45</t>
  </si>
  <si>
    <t xml:space="preserve">"příčníky - horní deska - hl.80 mm - 45 ks/m2"  3,44*2,0*0,08*3*4*45</t>
  </si>
  <si>
    <t xml:space="preserve">"protispád na NK - hl.100 mm - 11 ks/m2"  3,25*138,5*0,1*2*11</t>
  </si>
  <si>
    <t>212</t>
  </si>
  <si>
    <t>985331115</t>
  </si>
  <si>
    <t>Dodatečné vlepování betonářské výztuže včetně vyvrtání a vyčištění otvoru cementovou aktivovanou maltou průměr výztuže 16 mm</t>
  </si>
  <si>
    <t>-2061328129</t>
  </si>
  <si>
    <t xml:space="preserve">"deviátory - stěny - hl.200mm - 45 ks/m2"  1,2*1,2*2*0,2*8*4*45</t>
  </si>
  <si>
    <t xml:space="preserve">"příčníky - vše mimo horní desku - hl.200 mm - 45 ks/m2"  4,8*2,0*0,2*3*4*45</t>
  </si>
  <si>
    <t xml:space="preserve">"čela NK - hl.200 mm - 45 ks/m2"  6,04"m2"*0,2*4*2*45</t>
  </si>
  <si>
    <t xml:space="preserve">"opěry x úl.práh - hl.300 mm po 150 mm vodorovně dole"  25,5/0,15*0,3*2</t>
  </si>
  <si>
    <t xml:space="preserve">"opěry x úl.práh - hl.300 mm po 500 mm svisle -2 řady"  25,5/0,5*0,3*2*2</t>
  </si>
  <si>
    <t xml:space="preserve">"křídla nová x pův. - hl.300 mm po 150 mm - 2(3) řady"  (1,4+2,7)/0,15*0,3*2+(2,4+2,9)/0,15*0,3*3*2</t>
  </si>
  <si>
    <t>213</t>
  </si>
  <si>
    <t>985331117</t>
  </si>
  <si>
    <t>Dodatečné vlepování betonářské výztuže včetně vyvrtání a vyčištění otvoru cementovou aktivovanou maltou průměr výztuže 20 mm</t>
  </si>
  <si>
    <t>1402807736</t>
  </si>
  <si>
    <t xml:space="preserve">"opěry x úl.práh - hl.500 mm po 150 mm vodorovně nahoře"  25,5/0,15*0,5*2</t>
  </si>
  <si>
    <t>997</t>
  </si>
  <si>
    <t>Přesun sutě</t>
  </si>
  <si>
    <t>214</t>
  </si>
  <si>
    <t>997013814</t>
  </si>
  <si>
    <t>Poplatek za uložení stavebního odpadu na skládce (skládkovné) z izolačních materiálů</t>
  </si>
  <si>
    <t>-2112423895</t>
  </si>
  <si>
    <t>"izolace mostovky</t>
  </si>
  <si>
    <t>2985,92*0,01*2,4</t>
  </si>
  <si>
    <t>215</t>
  </si>
  <si>
    <t>997013843</t>
  </si>
  <si>
    <t>Poplatek za uložení stavebního odpadu na skládce (skládkovné) odpadního materiálu po otryskávání s obsahem nebezpečných látek</t>
  </si>
  <si>
    <t>812166183</t>
  </si>
  <si>
    <t>azbestocementové chráničky ve vnějších římsách - odhad 17 kg/m</t>
  </si>
  <si>
    <t>(168,5*3+162,8*3)*0,017</t>
  </si>
  <si>
    <t>216</t>
  </si>
  <si>
    <t>997211511</t>
  </si>
  <si>
    <t>Vodorovná doprava suti nebo vybouraných hmot suti se složením a hrubým urovnáním, na vzdálenost do 1 km</t>
  </si>
  <si>
    <t>1390757814</t>
  </si>
  <si>
    <t xml:space="preserve">"beton prostý"  26,4+674,681</t>
  </si>
  <si>
    <t xml:space="preserve">"odpad -jádrové vrty"  0,061+0,059+1,939+0,941</t>
  </si>
  <si>
    <t xml:space="preserve">"otvory"  4,352+8,541+6,439</t>
  </si>
  <si>
    <t xml:space="preserve">"beton železový"  7,862+320,89+861,149</t>
  </si>
  <si>
    <t xml:space="preserve">"odpad z tryskání"  272,962</t>
  </si>
  <si>
    <t xml:space="preserve">"odpad ze zdrsnění"  20,436</t>
  </si>
  <si>
    <t>217</t>
  </si>
  <si>
    <t>997211519</t>
  </si>
  <si>
    <t>Vodorovná doprava suti nebo vybouraných hmot suti se složením a hrubým urovnáním, na vzdálenost Příplatek k ceně za každý další i započatý 1 km přes 1 km</t>
  </si>
  <si>
    <t>1129227704</t>
  </si>
  <si>
    <t xml:space="preserve">"na skládku předpoklad celkem 20km" </t>
  </si>
  <si>
    <t>19*2206,712</t>
  </si>
  <si>
    <t>218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</si>
  <si>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</si>
  <si>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</si>
  <si>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1392299632</t>
  </si>
  <si>
    <t>vč.odvozu na místo určené investorem</t>
  </si>
  <si>
    <t xml:space="preserve">"zábradlí"  5,96+0,908</t>
  </si>
  <si>
    <t xml:space="preserve">"pásnice a madlo svodidla"  4,719+1,413</t>
  </si>
  <si>
    <t xml:space="preserve">"dilatace"  52,484</t>
  </si>
  <si>
    <t xml:space="preserve">"odvodňovač"  0,8</t>
  </si>
  <si>
    <t xml:space="preserve">"spínací tyče NK"  3,917</t>
  </si>
  <si>
    <t>219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</si>
  <si>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</si>
  <si>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</si>
  <si>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-666513063</t>
  </si>
  <si>
    <t>vč.odvozu na místo určené investorem - předpoklad celkem 20km</t>
  </si>
  <si>
    <t>19*70,201</t>
  </si>
  <si>
    <t>220</t>
  </si>
  <si>
    <t>997211611</t>
  </si>
  <si>
    <t>Nakládání suti na dopravní prostředky pro vodorovnou dopravu</t>
  </si>
  <si>
    <t>-1744996032</t>
  </si>
  <si>
    <t>221</t>
  </si>
  <si>
    <t>997211612</t>
  </si>
  <si>
    <t>Nakládání suti nebo vybouraných hmot na dopravní prostředky pro vodorovnou dopravu vybouraných hmot</t>
  </si>
  <si>
    <t>366166334</t>
  </si>
  <si>
    <t>222</t>
  </si>
  <si>
    <t>997221111</t>
  </si>
  <si>
    <t>Vodorovná doprava suti nošením s naložením a se složením ze sypkých materiálů, na vzdálenost do 50 m</t>
  </si>
  <si>
    <t>42326572</t>
  </si>
  <si>
    <t>"materiál po demolici uvnitř komor"</t>
  </si>
  <si>
    <t>223</t>
  </si>
  <si>
    <t>997221551</t>
  </si>
  <si>
    <t>Vodorovná doprava suti ze sypkých materiálů do 1 km</t>
  </si>
  <si>
    <t>-1060476255</t>
  </si>
  <si>
    <t xml:space="preserve">"živice bouraná"  135,661</t>
  </si>
  <si>
    <t xml:space="preserve">"živice frézovaná"  45,857+35,277+231,982+771,264</t>
  </si>
  <si>
    <t xml:space="preserve">"kamenivo drcenné"  39,962+347,05</t>
  </si>
  <si>
    <t xml:space="preserve">"podklad z betonu + frézování betonu"  256,344+220,38</t>
  </si>
  <si>
    <t>224</t>
  </si>
  <si>
    <t>997221559</t>
  </si>
  <si>
    <t>Příplatek ZKD 1 km u vodorovné dopravy suti ze sypkých materiálů</t>
  </si>
  <si>
    <t>-1560168684</t>
  </si>
  <si>
    <t xml:space="preserve">"frézovaná živice - odvoz na místo určené investorem, předpoklad do 20km, ostatní odvoz do 20 km" </t>
  </si>
  <si>
    <t>19*2083,777</t>
  </si>
  <si>
    <t>225</t>
  </si>
  <si>
    <t>997221571</t>
  </si>
  <si>
    <t>Vodorovná doprava vybouraných hmot do 1 km</t>
  </si>
  <si>
    <t>22937423</t>
  </si>
  <si>
    <t>"na místo určené investorem</t>
  </si>
  <si>
    <t xml:space="preserve">"obrubník kamenný"  86,892</t>
  </si>
  <si>
    <t xml:space="preserve">"svodidlo"  0,864</t>
  </si>
  <si>
    <t>226</t>
  </si>
  <si>
    <t>997221579</t>
  </si>
  <si>
    <t>Příplatek ZKD 1 km u vodorovné dopravy vybouraných hmot</t>
  </si>
  <si>
    <t>1835591830</t>
  </si>
  <si>
    <t xml:space="preserve">"předpoklad celkem 20km" </t>
  </si>
  <si>
    <t>19*87,756</t>
  </si>
  <si>
    <t>227</t>
  </si>
  <si>
    <t>997221815</t>
  </si>
  <si>
    <t>Poplatek za uložení stavebního odpadu na skládce (skládkovné) betonového</t>
  </si>
  <si>
    <t>-1654677435</t>
  </si>
  <si>
    <t>701,081+3,0+19,332+272,962+20,436+476,724+220,38</t>
  </si>
  <si>
    <t>228</t>
  </si>
  <si>
    <t>997221825</t>
  </si>
  <si>
    <t>Poplatek za uložení stavebního odpadu na skládce (skládkovné) železobetonového</t>
  </si>
  <si>
    <t>-2091365401</t>
  </si>
  <si>
    <t>1189,901</t>
  </si>
  <si>
    <t>229</t>
  </si>
  <si>
    <t>997221845</t>
  </si>
  <si>
    <t>Poplatek za uložení stavebního odpadu na skládce (skládkovné) asfaltového bez obsahu dehtu</t>
  </si>
  <si>
    <t>1239637229</t>
  </si>
  <si>
    <t xml:space="preserve">"bouraná živice"  135,661</t>
  </si>
  <si>
    <t>230</t>
  </si>
  <si>
    <t>997221855</t>
  </si>
  <si>
    <t>Poplatek za uložení stavebního odpadu na skládce (skládkovné) zeminy a kameniva</t>
  </si>
  <si>
    <t>707884081</t>
  </si>
  <si>
    <t>387,012</t>
  </si>
  <si>
    <t>998</t>
  </si>
  <si>
    <t>Přesun hmot</t>
  </si>
  <si>
    <t>231</t>
  </si>
  <si>
    <t>998212111</t>
  </si>
  <si>
    <t>Přesun hmot pro mosty zděné, betonové monolitické, spřažené ocelobetonové nebo kovové vodorovná dopravní vzdálenost do 100 m výška mostu do 20 m</t>
  </si>
  <si>
    <t>1092448475</t>
  </si>
  <si>
    <t>PSV</t>
  </si>
  <si>
    <t>Práce a dodávky PSV</t>
  </si>
  <si>
    <t>711</t>
  </si>
  <si>
    <t>Izolace proti vodě, vlhkosti a plynům</t>
  </si>
  <si>
    <t>232</t>
  </si>
  <si>
    <t>711111001</t>
  </si>
  <si>
    <t>Provedení izolace proti zemní vlhkosti vodorovné za studena nátěrem penetračním</t>
  </si>
  <si>
    <t>602467617</t>
  </si>
  <si>
    <t xml:space="preserve">"přechod.desky"  7,9*4,0*3+8,55*4,0</t>
  </si>
  <si>
    <t>233</t>
  </si>
  <si>
    <t>711111002</t>
  </si>
  <si>
    <t>Provedení izolace proti zemní vlhkosti vodorovné za studena lakem asfaltovým</t>
  </si>
  <si>
    <t>-1483992558</t>
  </si>
  <si>
    <t xml:space="preserve">"2xALN"  129,0*2</t>
  </si>
  <si>
    <t>234</t>
  </si>
  <si>
    <t>711112001</t>
  </si>
  <si>
    <t>Provedení izolace proti zemní vlhkosti svislé za studena nátěrem penetračním</t>
  </si>
  <si>
    <t>-939630424</t>
  </si>
  <si>
    <t xml:space="preserve">"rub opěr"  2,7*23,5*2</t>
  </si>
  <si>
    <t xml:space="preserve">"rub křídel"  2,7*0,51*2+2,9*1,36*2</t>
  </si>
  <si>
    <t>235</t>
  </si>
  <si>
    <t>711112002</t>
  </si>
  <si>
    <t>Provedení izolace proti zemní vlhkosti svislé za studena lakem asfaltovým</t>
  </si>
  <si>
    <t>1518086675</t>
  </si>
  <si>
    <t xml:space="preserve">"2xALN"  137,542*2</t>
  </si>
  <si>
    <t>236</t>
  </si>
  <si>
    <t>111631500</t>
  </si>
  <si>
    <t>lak asfaltový ALP- 20 kg</t>
  </si>
  <si>
    <t>-1941718584</t>
  </si>
  <si>
    <t>(129,0+137,542)*0.00025</t>
  </si>
  <si>
    <t>237</t>
  </si>
  <si>
    <t>111631520</t>
  </si>
  <si>
    <t>lak asfaltový ALN bal. 9 kg</t>
  </si>
  <si>
    <t>784817500</t>
  </si>
  <si>
    <t>(258,0+275,084)*0.00085</t>
  </si>
  <si>
    <t>238</t>
  </si>
  <si>
    <t>711432.OTSKP</t>
  </si>
  <si>
    <t>IZOLACE MOSTOVEK POD ŘÍMSOU ASFALTOVÝMI PÁSY</t>
  </si>
  <si>
    <t>731036443</t>
  </si>
  <si>
    <t>"ochrana izolace pod římsou</t>
  </si>
  <si>
    <t>(3,15+0,8)*138,5*2</t>
  </si>
  <si>
    <t>239</t>
  </si>
  <si>
    <t>711442.OTSKP</t>
  </si>
  <si>
    <t>IZOLACE MOSTOVEK CELOPLOŠNÁ ASFALTOVÝMI PÁSY S PEČETÍCÍ VRSTVOU</t>
  </si>
  <si>
    <t>1374751387</t>
  </si>
  <si>
    <t xml:space="preserve">"1m na přech.desky"  11,65*(138,5+1,75*2)*2</t>
  </si>
  <si>
    <t>240</t>
  </si>
  <si>
    <t>711491272</t>
  </si>
  <si>
    <t>Provedení izolace proti tlakové vodě svislé z textilií vrstva ochranná</t>
  </si>
  <si>
    <t>-735794462</t>
  </si>
  <si>
    <t xml:space="preserve">"viz izolace proti zem.vlhkosti svislá"  132,408</t>
  </si>
  <si>
    <t>241</t>
  </si>
  <si>
    <t>693111510</t>
  </si>
  <si>
    <t>textilie 600 g/m2 do š 6 m</t>
  </si>
  <si>
    <t>2073113002</t>
  </si>
  <si>
    <t>132,408*1,15</t>
  </si>
  <si>
    <t>242</t>
  </si>
  <si>
    <t>998711102</t>
  </si>
  <si>
    <t>Přesun hmot pro izolace proti vodě, vlhkosti a plynům stanovený z hmotnosti přesunovaného materiálu vodorovná dopravní vzdálenost do 50 m v objektech výšky přes 6 do 12 m</t>
  </si>
  <si>
    <t>2108356914</t>
  </si>
  <si>
    <t>722</t>
  </si>
  <si>
    <t>Zdravotechnika - vnitřní vodovod</t>
  </si>
  <si>
    <t>243</t>
  </si>
  <si>
    <t>722290218</t>
  </si>
  <si>
    <t xml:space="preserve">Zkoušky, proplach a desinfekce vodovodního potrubí  zkoušky těsnosti vodovodního potrubí hrdlového nebo přírubového přes DN 100 do DN 200</t>
  </si>
  <si>
    <t>-1260198342</t>
  </si>
  <si>
    <t>svody odvodnění</t>
  </si>
  <si>
    <t>783</t>
  </si>
  <si>
    <t>Dokončovací práce - nátěry</t>
  </si>
  <si>
    <t>244</t>
  </si>
  <si>
    <t>783801601</t>
  </si>
  <si>
    <t>Očištění omítek odstraňovačem graffiti odstraňovačem graffiti, povrchů ošetřených ochrannými nátěry hladkých betonových povrchů nebo povrchů z desek na bázi dřeva</t>
  </si>
  <si>
    <t>-715793121</t>
  </si>
  <si>
    <t xml:space="preserve">"pilíře do výšky 3m"  3,1416*1,5*3,0*3*4</t>
  </si>
  <si>
    <t>245</t>
  </si>
  <si>
    <t>783846503</t>
  </si>
  <si>
    <t>Antigraffiti preventivní nátěr omítek hladkých betonových povrchů trvalý pro opakované odstraňování graffiti v počtu do 100 cyklů</t>
  </si>
  <si>
    <t>-1206761913</t>
  </si>
  <si>
    <t xml:space="preserve">"opěry - viz tryskání"  396,87</t>
  </si>
  <si>
    <t>SO 441 - SO 441-Veřejné osvětlení-provizorium</t>
  </si>
  <si>
    <t>M - Práce a dodávky M</t>
  </si>
  <si>
    <t xml:space="preserve">    21-M - Elektromontáže</t>
  </si>
  <si>
    <t xml:space="preserve">    741 - Elektroinstalace - silnoproud</t>
  </si>
  <si>
    <t>Práce a dodávky M</t>
  </si>
  <si>
    <t>21-M</t>
  </si>
  <si>
    <t>Elektromontáže</t>
  </si>
  <si>
    <t>210100173</t>
  </si>
  <si>
    <t>Ukončení kabelů smršťovací záklopkou nebo páskou se zapojením bez letování počtu a průřezu žil do 3 x 1,5 až 4 mm2</t>
  </si>
  <si>
    <t>-522021416</t>
  </si>
  <si>
    <t>5*2</t>
  </si>
  <si>
    <t>343825510</t>
  </si>
  <si>
    <t xml:space="preserve">páska elektroizolační  15 mm,10m, tl 0,15</t>
  </si>
  <si>
    <t>CS ÚRS 2017 02</t>
  </si>
  <si>
    <t>1546311230</t>
  </si>
  <si>
    <t>210202013-D</t>
  </si>
  <si>
    <t>Demontáž svítidel výbojkových se zapojením vodičů průmyslových nebo venkovních na výložník</t>
  </si>
  <si>
    <t>697512094</t>
  </si>
  <si>
    <t>P</t>
  </si>
  <si>
    <t>Poznámka k položce:
vč. odvozu</t>
  </si>
  <si>
    <t>2*5</t>
  </si>
  <si>
    <t>210202013</t>
  </si>
  <si>
    <t>Montáž svítidel výbojkových se zapojením vodičů průmyslových nebo venkovních na výložník</t>
  </si>
  <si>
    <t>-758578121</t>
  </si>
  <si>
    <t>34844557R</t>
  </si>
  <si>
    <t>svítidlo venkovní výbojkové 70 W</t>
  </si>
  <si>
    <t>-1905214295</t>
  </si>
  <si>
    <t>Poznámka k položce:
alternativně svítidlo výbojkové 50W</t>
  </si>
  <si>
    <t>347606980</t>
  </si>
  <si>
    <t>výbojka sodíková se zapalovačem, 70W E 27</t>
  </si>
  <si>
    <t>-32938862</t>
  </si>
  <si>
    <t>Poznámka k položce:
Sodíkové tubulární výbojky s vysokým světelným výkonem vysokou hospodárností a spolehlivostí, 6000 lm.</t>
  </si>
  <si>
    <t>210204011</t>
  </si>
  <si>
    <t>Montáž stožárů osvětlení, bez zemních prací ocelových samostatně stojících, délky do 12 m</t>
  </si>
  <si>
    <t>-1537850707</t>
  </si>
  <si>
    <t>140110360</t>
  </si>
  <si>
    <t>trubka ocelová bezešvá hladká jakost 11 353, 60,3 x 4,0 mm</t>
  </si>
  <si>
    <t>-1755951947</t>
  </si>
  <si>
    <t>4*5</t>
  </si>
  <si>
    <t>210204011-D</t>
  </si>
  <si>
    <t>Demontáž stožárů osvětlení, bez zemních prací ocelových samostatně stojících, délky do 12 m</t>
  </si>
  <si>
    <t>1488242662</t>
  </si>
  <si>
    <t>210204112-D</t>
  </si>
  <si>
    <t>Demontáž výložníků osvětlení dvouramenných nástěnných, hmotnosti do 70 kg</t>
  </si>
  <si>
    <t>-2138575630</t>
  </si>
  <si>
    <t>210280001</t>
  </si>
  <si>
    <t>Zkoušky a prohlídky elektrických rozvodů a zařízení celková prohlídka, zkoušení, měření a vyhotovení revizní zprávy pro objem montážních prací do 100 tisíc Kč</t>
  </si>
  <si>
    <t>501269723</t>
  </si>
  <si>
    <t>741</t>
  </si>
  <si>
    <t>Elektroinstalace - silnoproud</t>
  </si>
  <si>
    <t>741122122R</t>
  </si>
  <si>
    <t>Montáž kabelů měděných bez ukončení uložených v trubkách zatažených plných kulatých nebo bezhalogenových (CYKY) počtu a průřezu žil 3x1,5 až 6 mm2</t>
  </si>
  <si>
    <t>1336245506</t>
  </si>
  <si>
    <t>15*5*2</t>
  </si>
  <si>
    <t>741122611</t>
  </si>
  <si>
    <t>Montáž kabelů měděných bez ukončení uložených pevně plných kulatých nebo bezhalogenových (CYKY) počtu a průřezu žil 3x1,5 až 6 mm2</t>
  </si>
  <si>
    <t>2093050900</t>
  </si>
  <si>
    <t>24*5</t>
  </si>
  <si>
    <t>341110300</t>
  </si>
  <si>
    <t>kabel silový s Cu jádrem CYKY 3x1,5 mm2</t>
  </si>
  <si>
    <t>-1294201928</t>
  </si>
  <si>
    <t>Poznámka k položce:
obsah kovu [kg/m], Cu =0,044, Al =0</t>
  </si>
  <si>
    <t>741910611R</t>
  </si>
  <si>
    <t xml:space="preserve">Montáž příchytka kabelové </t>
  </si>
  <si>
    <t>-188635313</t>
  </si>
  <si>
    <t>17*5</t>
  </si>
  <si>
    <t>1173819</t>
  </si>
  <si>
    <t>PRICHYTKA KABELU DO ZDI</t>
  </si>
  <si>
    <t>KS</t>
  </si>
  <si>
    <t>1768751830</t>
  </si>
  <si>
    <t>Poznámka k položce:
do betonu pomocí vrtaných hmoždinek</t>
  </si>
  <si>
    <t>SO 442 - SO 442-Veřejné osvětlení-definitivní stav</t>
  </si>
  <si>
    <t xml:space="preserve">    46-M - Zemní práce při extr.mont.pracích</t>
  </si>
  <si>
    <t xml:space="preserve">    VRN1 - Průzkumné, geodetické a projektové práce</t>
  </si>
  <si>
    <t>564841111</t>
  </si>
  <si>
    <t>Podklad ze štěrkodrti ŠD s rozprostřením a zhutněním, po zhutnění tl. 120 mm</t>
  </si>
  <si>
    <t>1217043637</t>
  </si>
  <si>
    <t>3,14*(2,75*2,75-1,55*1,55)*2</t>
  </si>
  <si>
    <t>565165121</t>
  </si>
  <si>
    <t>Asfaltový beton vrstva podkladní ACP 16 (obalované kamenivo střednězrnné - OKS) s rozprostřením a zhutněním v pruhu šířky přes 3 m, po zhutnění tl. 80 mm</t>
  </si>
  <si>
    <t>1226320465</t>
  </si>
  <si>
    <t>577123111</t>
  </si>
  <si>
    <t xml:space="preserve">Asfaltový beton vrstva obrusná ACO 8 (ABJ)  s rozprostřením a se zhutněním z nemodifikovaného asfaltu v pruhu šířky do 3 m, po zhutnění tl. 30 mm</t>
  </si>
  <si>
    <t>-1172767765</t>
  </si>
  <si>
    <t>588365413</t>
  </si>
  <si>
    <t>3,14*(2,75*2,75-1,55*1,55)*0,03*2*2,2</t>
  </si>
  <si>
    <t>-1677794040</t>
  </si>
  <si>
    <t>1,890*1,8</t>
  </si>
  <si>
    <t>-1004692968</t>
  </si>
  <si>
    <t>5*2*2</t>
  </si>
  <si>
    <t>-1201831955</t>
  </si>
  <si>
    <t>1571279697</t>
  </si>
  <si>
    <t>34844563R</t>
  </si>
  <si>
    <t>svítidlo venkovní výbojkové 150 W, II. třída ochrany</t>
  </si>
  <si>
    <t>-1548230094</t>
  </si>
  <si>
    <t>347606990</t>
  </si>
  <si>
    <t>výbojka sodíková se zapalovačem, 150W E 40</t>
  </si>
  <si>
    <t>-333295778</t>
  </si>
  <si>
    <t>Poznámka k položce:
Sodíkové tubulární výbojky s vysokým světelným výkonem, vysokou hospodárností a spolehlivostí, 15000 lm.</t>
  </si>
  <si>
    <t>1748268147</t>
  </si>
  <si>
    <t>-933776882</t>
  </si>
  <si>
    <t>316741110</t>
  </si>
  <si>
    <t>stožár osvětlovací U 12 -159/133/114 pozinkovaný- uliční</t>
  </si>
  <si>
    <t>1848193252</t>
  </si>
  <si>
    <t>Poznámka k položce:
přírubový</t>
  </si>
  <si>
    <t>486045661</t>
  </si>
  <si>
    <t>Poznámka k položce:
vč. odvozu a ekol. likvidace</t>
  </si>
  <si>
    <t>210204105</t>
  </si>
  <si>
    <t>Montáž výložníků osvětlení dvouramenných sloupových, hmotnosti do 70 kg</t>
  </si>
  <si>
    <t>-27476787</t>
  </si>
  <si>
    <t>31677160R</t>
  </si>
  <si>
    <t>Výložník J2-2500/180</t>
  </si>
  <si>
    <t>256</t>
  </si>
  <si>
    <t>158910936</t>
  </si>
  <si>
    <t>210220020</t>
  </si>
  <si>
    <t>Montáž uzemňovacího vedení s upevněním, propojením a připojením pomocí svorek v zemi s izolací spojů vodičů FeZn páskou průřezu do 120 mm2 v městské zástavbě</t>
  </si>
  <si>
    <t>-571330378</t>
  </si>
  <si>
    <t>(2,35*2*3,14+1,75*2*3,14+0,6+1,6)*3*1,03</t>
  </si>
  <si>
    <t>10.665.277</t>
  </si>
  <si>
    <t>Ochrana před bleskem a přepětím Ochrana před bleskem a přepětím Pásek zemnící pro hromosvod 5052 DIN Plochý vodič, zemnící pás 30x4</t>
  </si>
  <si>
    <t>-293384878</t>
  </si>
  <si>
    <t>210220421</t>
  </si>
  <si>
    <t xml:space="preserve">Montáž hromosvodného vedení  ochranných prvků a doplňků jiskřiště</t>
  </si>
  <si>
    <t>913415883</t>
  </si>
  <si>
    <t>210220101</t>
  </si>
  <si>
    <t>Montáž hromosvodného vedení svodových vodičů s podpěrami, průměru do 10 mm</t>
  </si>
  <si>
    <t>-877305297</t>
  </si>
  <si>
    <t>11*3+2*5</t>
  </si>
  <si>
    <t>354410730</t>
  </si>
  <si>
    <t>drát průměr 10 mm FeZn</t>
  </si>
  <si>
    <t>-1477269705</t>
  </si>
  <si>
    <t>Poznámka k položce:
Hmotnost: 0,62 kg/m</t>
  </si>
  <si>
    <t>(11*3+2*5)*0,62</t>
  </si>
  <si>
    <t>1136935</t>
  </si>
  <si>
    <t>Hromosvody PRICHYTKA DEHNQUICK FEZN 6-10MM/8 /20200</t>
  </si>
  <si>
    <t>-1579238264</t>
  </si>
  <si>
    <t>12*3</t>
  </si>
  <si>
    <t>210220302</t>
  </si>
  <si>
    <t>Montáž hromosvodného vedení svorek se 3 a vícešrouby, [typ ST, SJ, SK, SZ, SR 01, 02]</t>
  </si>
  <si>
    <t>1561465643</t>
  </si>
  <si>
    <t>u stožáru</t>
  </si>
  <si>
    <t>na pilíři</t>
  </si>
  <si>
    <t>v zemi</t>
  </si>
  <si>
    <t>3*4</t>
  </si>
  <si>
    <t>354418950</t>
  </si>
  <si>
    <t>svorka připojovací k připojení kovových částí</t>
  </si>
  <si>
    <t>1931063988</t>
  </si>
  <si>
    <t>354419250</t>
  </si>
  <si>
    <t>svorka zkušební pro lano D 6-12 mm, FeZn</t>
  </si>
  <si>
    <t>907350734</t>
  </si>
  <si>
    <t>1284585</t>
  </si>
  <si>
    <t>SVORKA KRIZOVA BEZ DESTICKY /320044/</t>
  </si>
  <si>
    <t>-1962195194</t>
  </si>
  <si>
    <t>4*3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</si>
  <si>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</si>
  <si>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</si>
  <si>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1016038485</t>
  </si>
  <si>
    <t>210280211</t>
  </si>
  <si>
    <t>Měření zemních odporů zemniče prvního nebo samostatného</t>
  </si>
  <si>
    <t>-1626582589</t>
  </si>
  <si>
    <t>210280215</t>
  </si>
  <si>
    <t>Měření zemních odporů zemniče Příplatek k ceně za každý další zemnič v síti</t>
  </si>
  <si>
    <t>1890660404</t>
  </si>
  <si>
    <t>46-M</t>
  </si>
  <si>
    <t>Zemní práce při extr.mont.pracích</t>
  </si>
  <si>
    <t>460030192</t>
  </si>
  <si>
    <t>Přípravné terénní práce řezání spár v podkladu nebo krytu živičném, tloušťky přes 5 do 10 cm</t>
  </si>
  <si>
    <t>-1081658138</t>
  </si>
  <si>
    <t>Poznámka k položce:
chodník</t>
  </si>
  <si>
    <t>2*3,14*(2,75+1,55)*2</t>
  </si>
  <si>
    <t>460030171</t>
  </si>
  <si>
    <t>Přípravné terénní práce odstranění podkladu nebo krytu komunikace včetně rozpojení na kusy a zarovnání styčné spáry ze živice, tloušťky do 5 cm</t>
  </si>
  <si>
    <t>1594500772</t>
  </si>
  <si>
    <t>460070003</t>
  </si>
  <si>
    <t>Hloubení nezapažených jam ručně pro ostatní konstrukce s přemístěním výkopku do vzdálenosti 3 m od okraje jámy nebo naložením na dopravní prostředek, včetně zásypu, zhutnění a urovnání povrchu pro stožárové vzpěry nebo odrazníky slaboproudých vedení na rovině, v hornině třídy 3</t>
  </si>
  <si>
    <t>-1010798032</t>
  </si>
  <si>
    <t>Poznámka k položce:
pro pojistkovou skříň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</si>
  <si>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</si>
  <si>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</si>
  <si>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1749159184</t>
  </si>
  <si>
    <t>20+7</t>
  </si>
  <si>
    <t>460560113</t>
  </si>
  <si>
    <t>Zásyp kabelových rýh ručně s uložením výkopku ve vrstvách včetně zhutnění a urovnání povrchu šířky 35 cm hloubky 30 cm, v hornině třídy 3</t>
  </si>
  <si>
    <t>1742345569</t>
  </si>
  <si>
    <t>460421123</t>
  </si>
  <si>
    <t>Kabelové lože včetně podsypu, zhutnění a urovnání povrchu z písku nebo štěrkopísku tloušťky 10 cm nad kabel zakryté betonovými deskami vel. 50 x 15 cm, šířky lože přes 30 do 45 cm</t>
  </si>
  <si>
    <t>490445761</t>
  </si>
  <si>
    <t>592131030</t>
  </si>
  <si>
    <t>deska krycí betonová 50 x 17/10 x 3,5 cm</t>
  </si>
  <si>
    <t>-212743340</t>
  </si>
  <si>
    <t>(20+7)*2</t>
  </si>
  <si>
    <t>583312890</t>
  </si>
  <si>
    <t>kamenivo těžené drobné frakce 0-2</t>
  </si>
  <si>
    <t>1841163724</t>
  </si>
  <si>
    <t>0,35*0,2*(20+7)*2</t>
  </si>
  <si>
    <t>460151033</t>
  </si>
  <si>
    <t>Hloubení zapažených i nezapažených kabelových rýh ručně včetně urovnání dna s přemístěním výkopku do vzdálenosti 3 m od okraje jámy nebo naložením na dopravní prostředek šířky 100 cm, hloubky 70 cm, v hornině třídy 3</t>
  </si>
  <si>
    <t>-1082224423</t>
  </si>
  <si>
    <t>2*3,14*2,15*3</t>
  </si>
  <si>
    <t>460561033</t>
  </si>
  <si>
    <t>Zásyp kabelových rýh ručně s uložením výkopku ve vrstvách včetně zhutnění a urovnání povrchu šířky 100 cm hloubky 70 cm, v hornině třídy 3</t>
  </si>
  <si>
    <t>1550252672</t>
  </si>
  <si>
    <t>460470011</t>
  </si>
  <si>
    <t>Provizorní zajištění inženýrských sítí ve výkopech pomocí drátů, dřevěných a plastových prvků apod. kabelů při křížení</t>
  </si>
  <si>
    <t>-534077716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</si>
  <si>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</si>
  <si>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</si>
  <si>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-608760518</t>
  </si>
  <si>
    <t>0,35*0,2*(20+7)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</si>
  <si>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</si>
  <si>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</si>
  <si>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1158170585</t>
  </si>
  <si>
    <t>1,890*19</t>
  </si>
  <si>
    <t>460650192</t>
  </si>
  <si>
    <t>Vozovky a chodníky očištění vybouraných obrubníků od spojovacího materiálu z jakéhokoliv lože s odklizením a uložením očištěného materiálu na vzdálenost 10 m chodníkových</t>
  </si>
  <si>
    <t>720945828</t>
  </si>
  <si>
    <t>460650182</t>
  </si>
  <si>
    <t>Vozovky a chodníky osazení obrubníku betonového do lože z betonu se zatřením spár cementovou maltou ležatého chodníkového</t>
  </si>
  <si>
    <t>-1081083216</t>
  </si>
  <si>
    <t>589329400</t>
  </si>
  <si>
    <t>směs pro beton třída C25-30 XF3 frakce do 8 mm</t>
  </si>
  <si>
    <t>1093184432</t>
  </si>
  <si>
    <t>0,3*0,1*4*2</t>
  </si>
  <si>
    <t>460030038</t>
  </si>
  <si>
    <t>Přípravné terénní práce vytrhání dlažby včetně ručního rozebrání, vytřídění, odhozu na hromady nebo naložení na dopravní prostředek a očistění kostek nebo dlaždic z pískového podkladu z dlaždic betonových nebo keramických, spáry nezalité</t>
  </si>
  <si>
    <t>146765681</t>
  </si>
  <si>
    <t>3,14*(2,75*2,75-1,55*1,55)*1</t>
  </si>
  <si>
    <t>460650921</t>
  </si>
  <si>
    <t>Vozovky a chodníky vyspravení krytu komunikací kladení dlažby po překopech pro pokládání kabelů, včetně rozprostření, urovnání a zhutnění podkladu a provedení lože z kameniva těženého z kostek kamenných velkých</t>
  </si>
  <si>
    <t>458418154</t>
  </si>
  <si>
    <t>VRN1</t>
  </si>
  <si>
    <t>Průzkumné, geodetické a projektové práce</t>
  </si>
  <si>
    <t>013294000</t>
  </si>
  <si>
    <t>Ostatní dokumentace</t>
  </si>
  <si>
    <t>kompl</t>
  </si>
  <si>
    <t>1024</t>
  </si>
  <si>
    <t>426770027</t>
  </si>
  <si>
    <t>Poznámka k položce:
oprava dokumentace skutečného provedení majetkového správce</t>
  </si>
  <si>
    <t>741110364R</t>
  </si>
  <si>
    <t>Montáž trubek ochranných s nasunutím nebo našroubováním do krabic ocelových bez závitu, uložených pevně, D přes 115 do 133 mm</t>
  </si>
  <si>
    <t>958193636</t>
  </si>
  <si>
    <t>741123215R</t>
  </si>
  <si>
    <t>Montáž kabelů hliníkových bez ukončení uložených volně plných nebo laněných kulatých (AYKY) počtu a průřezu žil 3x25 až 35 mm2</t>
  </si>
  <si>
    <t>-1104490765</t>
  </si>
  <si>
    <t>stávající kabely</t>
  </si>
  <si>
    <t>30*5+62+122</t>
  </si>
  <si>
    <t>741122121</t>
  </si>
  <si>
    <t>Montáž kabelů měděných bez ukončení uložených v trubkách zatažených plných kulatých nebo bezhalogenových (CYKY) počtu a průřezu žil 2x1,5 až 6 mm2</t>
  </si>
  <si>
    <t>-692819569</t>
  </si>
  <si>
    <t>97*2+65*2+40*2+65*2+40*2</t>
  </si>
  <si>
    <t>341110060</t>
  </si>
  <si>
    <t>kabel silový s Cu jádrem CYKY 2x2,5 mm2</t>
  </si>
  <si>
    <t>1796690528</t>
  </si>
  <si>
    <t>Poznámka k položce:
obsah kovu [kg/m], Cu =0,049, Al =0</t>
  </si>
  <si>
    <t>741122134</t>
  </si>
  <si>
    <t>Montáž kabelů měděných bez ukončení uložených v trubkách zatažených plných kulatých nebo bezhalogenových (CYKY) počtu a průřezu žil 4x16 až 25 mm2</t>
  </si>
  <si>
    <t>1568536503</t>
  </si>
  <si>
    <t>180-20-7</t>
  </si>
  <si>
    <t>210810014</t>
  </si>
  <si>
    <t>Montáž izolovaných kabelů měděných bez ukončení do 1 kV uložených volně CYKY, CYKYD, CYKYDY, NYM, NYY, YSLY, 750 V, počtu a průřezu žil 4 x 16 mm2</t>
  </si>
  <si>
    <t>-1456122365</t>
  </si>
  <si>
    <t>341110800</t>
  </si>
  <si>
    <t>kabel silový s Cu jádrem CYKY 4x16 mm2</t>
  </si>
  <si>
    <t>-1944301349</t>
  </si>
  <si>
    <t>Poznámka k položce:
obsah kovu [kg/m], Cu =0,627, Al =0</t>
  </si>
  <si>
    <t>741122611R</t>
  </si>
  <si>
    <t>1365696541</t>
  </si>
  <si>
    <t>provizorní kabely</t>
  </si>
  <si>
    <t>741420051</t>
  </si>
  <si>
    <t>Montáž hromosvodného vedení ochranných prvků úhelníků nebo trubek s držáky do zdiva</t>
  </si>
  <si>
    <t>900624630</t>
  </si>
  <si>
    <t>354418300</t>
  </si>
  <si>
    <t>úhelník ochranný na ochranu svodu - 1700 mm, FeZn</t>
  </si>
  <si>
    <t>943198896</t>
  </si>
  <si>
    <t xml:space="preserve">Demontáž příchytka kabelové </t>
  </si>
  <si>
    <t>1960515620</t>
  </si>
  <si>
    <t>741210201R</t>
  </si>
  <si>
    <t>Montáž rozváděčů skříňových nebo panelových bez zapojení vodičů dělitelných, hmotnosti jednoho pole do 200 kg</t>
  </si>
  <si>
    <t>1284883181</t>
  </si>
  <si>
    <t>741210201</t>
  </si>
  <si>
    <t>1071912104</t>
  </si>
  <si>
    <t>357118066-R</t>
  </si>
  <si>
    <t>pojistková pilířová skříň vč. koncového dílu, uzamykatelná</t>
  </si>
  <si>
    <t>916254799</t>
  </si>
  <si>
    <t>SO 451 - SO 451-Přeložka kabelů TSK-provizorium</t>
  </si>
  <si>
    <t xml:space="preserve">    HSV - Práce a dodávky HSV</t>
  </si>
  <si>
    <t xml:space="preserve">      997 - Přesun sutě</t>
  </si>
  <si>
    <t xml:space="preserve">    M - Práce a dodávky M</t>
  </si>
  <si>
    <t xml:space="preserve">    22-M - Montáže technologických zařízení pro dopravní stavby</t>
  </si>
  <si>
    <t xml:space="preserve">    VRN - Vedlejší rozpočtové náklady</t>
  </si>
  <si>
    <t xml:space="preserve">      VRN1 - Průzkumné, geodetické a projektové práce</t>
  </si>
  <si>
    <t>741110043</t>
  </si>
  <si>
    <t>Montáž trubek elektroinstalačních s nasunutím nebo našroubováním do krabic plastových ohebných, uložených pevně, vnější D přes 35 mm</t>
  </si>
  <si>
    <t>-1169899878</t>
  </si>
  <si>
    <t>345713530</t>
  </si>
  <si>
    <t>trubka elektroinstalační ohebná dvouplášťová korugovaná D 61/75 mm, HDPE+LDPE</t>
  </si>
  <si>
    <t>786010648</t>
  </si>
  <si>
    <t>Poznámka k položce:
EAN 8595057698338</t>
  </si>
  <si>
    <t>561560194</t>
  </si>
  <si>
    <t>0,5*(9+11,5)*0,03*2,2</t>
  </si>
  <si>
    <t>1129986684</t>
  </si>
  <si>
    <t>4,018*1,8</t>
  </si>
  <si>
    <t>22-M</t>
  </si>
  <si>
    <t>Montáže technologických zařízení pro dopravní stavby</t>
  </si>
  <si>
    <t>220061521-D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</si>
  <si>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TCEKEZE s jádrem 0,8 mm Cu do 50 XN</t>
  </si>
  <si>
    <t>1326639255</t>
  </si>
  <si>
    <t>Poznámka k položce:
stávající kabel TCEPKPFLEZE 25XN0,8</t>
  </si>
  <si>
    <t>220061521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</si>
  <si>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TCEKEZE s jádrem 0,8 mm Cu do 50 XN</t>
  </si>
  <si>
    <t>1928479654</t>
  </si>
  <si>
    <t>341262610</t>
  </si>
  <si>
    <t>kabel sdělovací Cu TCEPKPFLEZE 25x4x0,8 č.výrobku 1378025</t>
  </si>
  <si>
    <t>-1522586075</t>
  </si>
  <si>
    <t>Poznámka k položce:
obsah kovu [kg/m], Cu =0,503, Al =0,648</t>
  </si>
  <si>
    <t>220060201</t>
  </si>
  <si>
    <t>Odplastování kabelu celoplastového jednoplášťového do 100 párů</t>
  </si>
  <si>
    <t>18500041</t>
  </si>
  <si>
    <t>1*2</t>
  </si>
  <si>
    <t>220081027</t>
  </si>
  <si>
    <t>Montáž spojky smršťovací [Raychem] pro kabely celoplastové dvouplášťové bez pancíře do 100 žil</t>
  </si>
  <si>
    <t>-1666576094</t>
  </si>
  <si>
    <t>354355974-R</t>
  </si>
  <si>
    <t>spojka pro sdělovací kabel typ, 68/15-300, včetně spojovačů</t>
  </si>
  <si>
    <t>-1238558646</t>
  </si>
  <si>
    <t>220111431</t>
  </si>
  <si>
    <t>Měření na místním sdělovacím kabelu včetně měření kontinuity žil, smyčkových a izolačních odporů, vyplnění měření protokolu jednosměrné</t>
  </si>
  <si>
    <t>pár</t>
  </si>
  <si>
    <t>-746999215</t>
  </si>
  <si>
    <t>Poznámka k položce:
před a po přeložce</t>
  </si>
  <si>
    <t>50*2</t>
  </si>
  <si>
    <t>veškeré měření dle předpisů správce před a po přeložce</t>
  </si>
  <si>
    <t>220182001-D</t>
  </si>
  <si>
    <t>Demontáž - Zatažení trubek do otvoru kabelovodu nebo kolektoru 1 až 3 ks z HDPE</t>
  </si>
  <si>
    <t>363665472</t>
  </si>
  <si>
    <t>157*2</t>
  </si>
  <si>
    <t>220182027</t>
  </si>
  <si>
    <t>Montáž koncovky nebo záslepky [Plasson] na HDPE trubku</t>
  </si>
  <si>
    <t>178064020</t>
  </si>
  <si>
    <t>Poznámka k položce:
včetně materiálu</t>
  </si>
  <si>
    <t>10.057.689</t>
  </si>
  <si>
    <t>Úložný a instalační materiál Elektroinstalační trubky/kabelové chráničky Koncovky instalačních trubek Koncovka HDPE 05041 pr.40</t>
  </si>
  <si>
    <t>-176806174</t>
  </si>
  <si>
    <t>220182024</t>
  </si>
  <si>
    <t>Označení optického kabelu nebo spojky HDPE trubky zaměřovacím markrem</t>
  </si>
  <si>
    <t>273854687</t>
  </si>
  <si>
    <t>357116602-R</t>
  </si>
  <si>
    <t>ball marker</t>
  </si>
  <si>
    <t>49858326</t>
  </si>
  <si>
    <t>220960444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</si>
  <si>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</si>
  <si>
    <t>741472712</t>
  </si>
  <si>
    <t>-385762165</t>
  </si>
  <si>
    <t>0,5*(9+11,5)</t>
  </si>
  <si>
    <t>2012449716</t>
  </si>
  <si>
    <t>(9+11,5)*2</t>
  </si>
  <si>
    <t>-23073756</t>
  </si>
  <si>
    <t>2+6+6+2</t>
  </si>
  <si>
    <t>460560123</t>
  </si>
  <si>
    <t>Zásyp kabelových rýh ručně s uložením výkopku ve vrstvách včetně zhutnění a urovnání povrchu šířky 35 cm hloubky 40 cm, v hornině třídy 3</t>
  </si>
  <si>
    <t>-182331581</t>
  </si>
  <si>
    <t>460421023</t>
  </si>
  <si>
    <t>Kabelové lože včetně podsypu, zhutnění a urovnání povrchu z písku nebo štěrkopísku tloušťky 5 cm nad kabel zakryté betonovými deskami vel. 50 x 15 cm, šířky lože přes 30 do 45 cm</t>
  </si>
  <si>
    <t>342482606</t>
  </si>
  <si>
    <t>583373080</t>
  </si>
  <si>
    <t>štěrkopísek frakce 0-2 třída B</t>
  </si>
  <si>
    <t>-1951855405</t>
  </si>
  <si>
    <t>(0,35*0,2*(2+6+6+2))*2</t>
  </si>
  <si>
    <t>460490013</t>
  </si>
  <si>
    <t>Krytí kabelů, spojek, koncovek a odbočnic kabelů výstražnou fólií z PVC včetně vyrovnání povrchu rýhy, rozvinutí a uložení fólie do rýhy, fólie šířky do 34cm</t>
  </si>
  <si>
    <t>-766948285</t>
  </si>
  <si>
    <t>693113110</t>
  </si>
  <si>
    <t xml:space="preserve">pás varovný plný PE  šíře 33 cm s potiskem</t>
  </si>
  <si>
    <t>-1059333555</t>
  </si>
  <si>
    <t>Poznámka k položce:
šíře 33 cm s potiskem</t>
  </si>
  <si>
    <t>-1521958252</t>
  </si>
  <si>
    <t>(2+6+6+2)*2</t>
  </si>
  <si>
    <t>460150293</t>
  </si>
  <si>
    <t>Hloubení zapažených i nezapažených kabelových rýh ručně včetně urovnání dna s přemístěním výkopku do vzdálenosti 3 m od okraje jámy nebo naložením na dopravní prostředek šířky 50 cm, hloubky 110 cm, v hornině třídy 3</t>
  </si>
  <si>
    <t>1955853393</t>
  </si>
  <si>
    <t>9+11,5</t>
  </si>
  <si>
    <t>589319630</t>
  </si>
  <si>
    <t>směs pro beton třída C8/10 (B10) kamenivo do 8 mm</t>
  </si>
  <si>
    <t>592103829</t>
  </si>
  <si>
    <t>0,5*0,1*(9+11,5)</t>
  </si>
  <si>
    <t>589329350</t>
  </si>
  <si>
    <t>směs pro beton třída C25-30 XF1, XA1 frakce do 8 mm</t>
  </si>
  <si>
    <t>-840747626</t>
  </si>
  <si>
    <t>0,5*0,21*(9+11,5)</t>
  </si>
  <si>
    <t>345713550</t>
  </si>
  <si>
    <t>trubka elektroinstalační ohebná dvouplášťová korugovaná D 94/110 mm, HDPE+LDPE</t>
  </si>
  <si>
    <t>1804590230</t>
  </si>
  <si>
    <t>Poznámka k položce:
EAN 8595057698260</t>
  </si>
  <si>
    <t>460560263</t>
  </si>
  <si>
    <t>Zásyp kabelových rýh ručně s uložením výkopku ve vrstvách včetně zhutnění a urovnání povrchu šířky 50 cm hloubky 80 cm, v hornině třídy 3</t>
  </si>
  <si>
    <t>900460363</t>
  </si>
  <si>
    <t>-1725100506</t>
  </si>
  <si>
    <t>0,5*0,31*(9+11,5)</t>
  </si>
  <si>
    <t>0,35*0,2*(2+6+6+2)</t>
  </si>
  <si>
    <t>795656127</t>
  </si>
  <si>
    <t>4,018*19</t>
  </si>
  <si>
    <t>VRN</t>
  </si>
  <si>
    <t>Vedlejší rozpočtové náklady</t>
  </si>
  <si>
    <t>-776392376</t>
  </si>
  <si>
    <t>SO 452 - SO 452-Přeložka kabelů TSK-definitivní stav</t>
  </si>
  <si>
    <t>-297457511</t>
  </si>
  <si>
    <t>4,190*1,8</t>
  </si>
  <si>
    <t>-2025415242</t>
  </si>
  <si>
    <t>0,5*(9+9)*0,03*2,2</t>
  </si>
  <si>
    <t>1154633999</t>
  </si>
  <si>
    <t>220061522-D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</si>
  <si>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TCEKEZE s jádrem 0,8 mm Cu do 100 XN</t>
  </si>
  <si>
    <t>-802460445</t>
  </si>
  <si>
    <t>220061539R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</si>
  <si>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61 P</t>
  </si>
  <si>
    <t>2000938997</t>
  </si>
  <si>
    <t>Poznámka k položce:
 opětovné zatažení do chráničky v mostní římse</t>
  </si>
  <si>
    <t>-892536890</t>
  </si>
  <si>
    <t>236814816</t>
  </si>
  <si>
    <t>-1109227281</t>
  </si>
  <si>
    <t>Poznámka k položce:
po přeložce</t>
  </si>
  <si>
    <t>veškeré měření dle předpisů správce po přeložce</t>
  </si>
  <si>
    <t>327689362</t>
  </si>
  <si>
    <t>156*2</t>
  </si>
  <si>
    <t>220182001</t>
  </si>
  <si>
    <t>Zatažení trubek do otvoru kabelovodu nebo kolektoru 1 až 3 ks z HDPE</t>
  </si>
  <si>
    <t>738587765</t>
  </si>
  <si>
    <t>162-2-2+162-2-2+186-2-6-6-2+161-2-2</t>
  </si>
  <si>
    <t>220182022</t>
  </si>
  <si>
    <t>Uložení trubky HDPE do výkopu pro optický kabel bez zřízení lože a bez krytí</t>
  </si>
  <si>
    <t>1243909506</t>
  </si>
  <si>
    <t>2+2+2+2+2+6+2+6+2+2</t>
  </si>
  <si>
    <t>34571350R</t>
  </si>
  <si>
    <t>optická trubka HDPE 40/33</t>
  </si>
  <si>
    <t>-1146895267</t>
  </si>
  <si>
    <t>HDPE 40š</t>
  </si>
  <si>
    <t>162+186</t>
  </si>
  <si>
    <t>HDPE 40š.č.p.</t>
  </si>
  <si>
    <t>162+161</t>
  </si>
  <si>
    <t>220182023</t>
  </si>
  <si>
    <t>Kontrola tlakutěsnosti HDPE trubky od 1m do 2000 m</t>
  </si>
  <si>
    <t>-1721172904</t>
  </si>
  <si>
    <t>220182025</t>
  </si>
  <si>
    <t>Kontrola průchodnosti trubky kalibrace do 2000 m</t>
  </si>
  <si>
    <t>km</t>
  </si>
  <si>
    <t>-169886923</t>
  </si>
  <si>
    <t>(162+162+186+161)/1000</t>
  </si>
  <si>
    <t>-1205967792</t>
  </si>
  <si>
    <t>-1964915592</t>
  </si>
  <si>
    <t>220182026</t>
  </si>
  <si>
    <t>Montáž spojky [Plasson] na HDPE trubce rovné nebo redukční</t>
  </si>
  <si>
    <t>-1882827852</t>
  </si>
  <si>
    <t>1179068</t>
  </si>
  <si>
    <t>Úložný materiál Chráničky Pevné SPOJKA HDPE 05040</t>
  </si>
  <si>
    <t>-144002709</t>
  </si>
  <si>
    <t>220182036</t>
  </si>
  <si>
    <t>Zafukování optického kabelu do trubky z HDPE</t>
  </si>
  <si>
    <t>-1562593759</t>
  </si>
  <si>
    <t>723*1,04+2*25</t>
  </si>
  <si>
    <t>220182036-D</t>
  </si>
  <si>
    <t>Demontáž - Zafukování optického kabelu do trubky z HDPE</t>
  </si>
  <si>
    <t>520729374</t>
  </si>
  <si>
    <t>341261777-R</t>
  </si>
  <si>
    <t>optický kabel SM 24 vl.</t>
  </si>
  <si>
    <t>-1347529232</t>
  </si>
  <si>
    <t>Poznámka k položce:
nový optický kabel v případě, že bude nedostatečná délka stávajícího optického kabelu</t>
  </si>
  <si>
    <t>220182303</t>
  </si>
  <si>
    <t>Ukončení optického kabelu v optickém rozvaděči pro 24 vláken</t>
  </si>
  <si>
    <t>430718614</t>
  </si>
  <si>
    <t>220182523</t>
  </si>
  <si>
    <t>Měření útlumu optického kabelu na třech vlnových délkách při montáži (po položení) se 24 vlákny</t>
  </si>
  <si>
    <t>-1741526448</t>
  </si>
  <si>
    <t>Poznámka k položce:
před přeložkou
po přeložce</t>
  </si>
  <si>
    <t>220260545-D</t>
  </si>
  <si>
    <t>Demontáž trubky elektroinstalační [KOPEX] včetně napojení do krabic, montáže vývodek připevněná příchytkami na povrchu přes D 29</t>
  </si>
  <si>
    <t>-1269446111</t>
  </si>
  <si>
    <t>Poznámka k položce:
demontáž z provizoria</t>
  </si>
  <si>
    <t>-1168714154</t>
  </si>
  <si>
    <t>1453533011</t>
  </si>
  <si>
    <t>0,5*(9+9)</t>
  </si>
  <si>
    <t>1254616253</t>
  </si>
  <si>
    <t>(9+9)*2</t>
  </si>
  <si>
    <t>-827987791</t>
  </si>
  <si>
    <t>2+6+2+2+6+2</t>
  </si>
  <si>
    <t>31143710</t>
  </si>
  <si>
    <t>1259054432</t>
  </si>
  <si>
    <t>(0,35*0,2*(2+6+2+2+6+2))*2</t>
  </si>
  <si>
    <t>-2001605207</t>
  </si>
  <si>
    <t>-801030234</t>
  </si>
  <si>
    <t>(2+6+2+2+6+2)*2</t>
  </si>
  <si>
    <t>-731893989</t>
  </si>
  <si>
    <t>-70181384</t>
  </si>
  <si>
    <t>9+9</t>
  </si>
  <si>
    <t>-1203571114</t>
  </si>
  <si>
    <t>0,5*0,1*(9+9)</t>
  </si>
  <si>
    <t>1139861698</t>
  </si>
  <si>
    <t>0,5*0,21*(9+9)</t>
  </si>
  <si>
    <t>248759575</t>
  </si>
  <si>
    <t>-379628817</t>
  </si>
  <si>
    <t>-1368976107</t>
  </si>
  <si>
    <t>0,5*0,31*(9+9)</t>
  </si>
  <si>
    <t>0,35*0,2*(2+6+2+2+6+2)</t>
  </si>
  <si>
    <t>782735796</t>
  </si>
  <si>
    <t>4,190*19</t>
  </si>
  <si>
    <t>1564788957</t>
  </si>
  <si>
    <t>SO 631 - Slánská, most X 039, č. akce 999 401, Praha 6</t>
  </si>
  <si>
    <t>definitivní (1) - definitivní</t>
  </si>
  <si>
    <t>Pol25</t>
  </si>
  <si>
    <t>demontáž-kotevní závěs na stožár</t>
  </si>
  <si>
    <t>ks</t>
  </si>
  <si>
    <t>Pol26</t>
  </si>
  <si>
    <t>demontáž-objímka na stožár</t>
  </si>
  <si>
    <t>Pol27</t>
  </si>
  <si>
    <t>demontáž-stožár na mobilní základ</t>
  </si>
  <si>
    <t>Pol28</t>
  </si>
  <si>
    <t>demontáž-mobilní základ včetně dopravy</t>
  </si>
  <si>
    <t>Pol29</t>
  </si>
  <si>
    <t>demontáž-závěs TD bočním držákem</t>
  </si>
  <si>
    <t>Pol30</t>
  </si>
  <si>
    <t>demontáž-lano FeCr 35mm2</t>
  </si>
  <si>
    <t>Poznámka k položce:
montáž+materiál</t>
  </si>
  <si>
    <t>Pol16</t>
  </si>
  <si>
    <t>závěs na zeď</t>
  </si>
  <si>
    <t>Pol6</t>
  </si>
  <si>
    <t>kotevní závěs na stožár</t>
  </si>
  <si>
    <t>Pol17</t>
  </si>
  <si>
    <t>závěs TD bočním držákem</t>
  </si>
  <si>
    <t>Pol18</t>
  </si>
  <si>
    <t>lano FeCr 35mm2</t>
  </si>
  <si>
    <t>Pol7</t>
  </si>
  <si>
    <t>regulace troleje</t>
  </si>
  <si>
    <t>Poznámka k položce:
VRN</t>
  </si>
  <si>
    <t>Pol19</t>
  </si>
  <si>
    <t>technická prohlídka</t>
  </si>
  <si>
    <t>Pol20</t>
  </si>
  <si>
    <t>revizní zpráva + protokol UTZ</t>
  </si>
  <si>
    <t>Pol21</t>
  </si>
  <si>
    <t>dokumentace skutečného provedení</t>
  </si>
  <si>
    <t>Poznámka k položce:
Definitivní stav celkem</t>
  </si>
  <si>
    <t>Provizorní - Provizorní</t>
  </si>
  <si>
    <t>Pol22</t>
  </si>
  <si>
    <t>Demontáž-závěs na zeď</t>
  </si>
  <si>
    <t>Pol23</t>
  </si>
  <si>
    <t>demontáž-kotvení lana na zeď</t>
  </si>
  <si>
    <t>Pol24</t>
  </si>
  <si>
    <t>demontáž-lano FeCr35mm2</t>
  </si>
  <si>
    <t>m.j.</t>
  </si>
  <si>
    <t>Poznámka k položce:
montáž + materiál</t>
  </si>
  <si>
    <t>Pol4</t>
  </si>
  <si>
    <t>mobilní základ se stožárem</t>
  </si>
  <si>
    <t>Pol5</t>
  </si>
  <si>
    <t>objímka na stožár</t>
  </si>
  <si>
    <t>Pol8</t>
  </si>
  <si>
    <t>Pol9</t>
  </si>
  <si>
    <t>Poznámka k položce:
Provizorní stav celkem</t>
  </si>
  <si>
    <t xml:space="preserve">SO VON - SO VON - Vedlejší a ostatní náklady </t>
  </si>
  <si>
    <t>SO VON - SO VON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</si>
  <si>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</si>
  <si>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</si>
  <si>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</si>
  <si>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</si>
  <si>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</si>
  <si>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</si>
  <si>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VRN9 - Ostatní náklady</t>
  </si>
  <si>
    <t>01100200</t>
  </si>
  <si>
    <t>Základní rozdělení průvodních činností a nákladů průzkumné, geodetické a projektové práce</t>
  </si>
  <si>
    <t>-991390728</t>
  </si>
  <si>
    <t xml:space="preserve">"Průzkumné práce, diagnostika NK po odhalení"  1</t>
  </si>
  <si>
    <t>011504000</t>
  </si>
  <si>
    <t>Pasportizace okolních objektů</t>
  </si>
  <si>
    <t>1970988222</t>
  </si>
  <si>
    <t>012103000</t>
  </si>
  <si>
    <t>Průzkumné, geodetické a projektové práce geodetické práce před výstavbou</t>
  </si>
  <si>
    <t>CS ÚRS 2017 01</t>
  </si>
  <si>
    <t>1061982858</t>
  </si>
  <si>
    <t>012203000</t>
  </si>
  <si>
    <t>Geodetické práce při provádění stavby</t>
  </si>
  <si>
    <t>1605137349</t>
  </si>
  <si>
    <t xml:space="preserve">"vč.spec.geodet.prací uvnitř komor mostů"  1</t>
  </si>
  <si>
    <t>013124000</t>
  </si>
  <si>
    <t>Průzkumné, geodetické a projektové práce projektové práce záměry, studie hluková studie</t>
  </si>
  <si>
    <t>1574103943</t>
  </si>
  <si>
    <t xml:space="preserve">"hlukové měření během výstavby vč.prtihluk.opatření pro ochranu blízkých provoz.staveb"  1</t>
  </si>
  <si>
    <t>013203000</t>
  </si>
  <si>
    <t>Aktualizace DIO a projednání pro získání DIR</t>
  </si>
  <si>
    <t>1382940734</t>
  </si>
  <si>
    <t>013244000</t>
  </si>
  <si>
    <t>Dokumentace pro provádění stavby</t>
  </si>
  <si>
    <t>-655519285</t>
  </si>
  <si>
    <t xml:space="preserve">"realizační dokumentace stavby"  1</t>
  </si>
  <si>
    <t>013254000</t>
  </si>
  <si>
    <t>Dokumentace skutečného provedení stavby</t>
  </si>
  <si>
    <t>-1076461775</t>
  </si>
  <si>
    <t>VRN2</t>
  </si>
  <si>
    <t>Příprava staveniště</t>
  </si>
  <si>
    <t>020001000</t>
  </si>
  <si>
    <t>Příprava staveniště - oplocení a pod</t>
  </si>
  <si>
    <t>1817303783</t>
  </si>
  <si>
    <t xml:space="preserve">"zajištění oplocení staveniště z důvodu bezpečnosti v okolí stavby"  1</t>
  </si>
  <si>
    <t>021002000</t>
  </si>
  <si>
    <t>Ochranné konstrukce - ochrana automobilů Mc Donald, ochrana chodců, automobilů a tramvají</t>
  </si>
  <si>
    <t>436959586</t>
  </si>
  <si>
    <t>VRN3</t>
  </si>
  <si>
    <t>Zařízení staveniště</t>
  </si>
  <si>
    <t>030001000</t>
  </si>
  <si>
    <t>-1403143943</t>
  </si>
  <si>
    <t>030001R</t>
  </si>
  <si>
    <t>Přemístění zařízení staveniště</t>
  </si>
  <si>
    <t>-1154025132</t>
  </si>
  <si>
    <t xml:space="preserve">"přemístění celého zařízení staveniště na nové místo"  1</t>
  </si>
  <si>
    <t>032002000</t>
  </si>
  <si>
    <t>Vybavení staveniště</t>
  </si>
  <si>
    <t>-742884536</t>
  </si>
  <si>
    <t>"mycí linka či oklepová část na výjezdu ze stavby vč.provozu</t>
  </si>
  <si>
    <t>034203000</t>
  </si>
  <si>
    <t>Zařízení staveniště zabezpečení staveniště opatření na ochranu sousedních pozemků</t>
  </si>
  <si>
    <t>-235436273</t>
  </si>
  <si>
    <t>protiprašná opatř.během real.stavby pod mostem i na mostě, na ochranu provoz.sousedních staveb a zajištění provozu pod mostem</t>
  </si>
  <si>
    <t xml:space="preserve"> (zaplachtování, podpůr.lešení, kropení)</t>
  </si>
  <si>
    <t>VRN4</t>
  </si>
  <si>
    <t>Inženýrská činnost</t>
  </si>
  <si>
    <t>042903001</t>
  </si>
  <si>
    <t>Inženýrská činnost posudky ostatní posudky</t>
  </si>
  <si>
    <t>-2006563095</t>
  </si>
  <si>
    <t xml:space="preserve">"  výpočet zatižitelnosti"  1</t>
  </si>
  <si>
    <t>045303000</t>
  </si>
  <si>
    <t>Inženýrská činnost zkoušky a ostatní měření kompletační a koordinační činnost koordinační činnost</t>
  </si>
  <si>
    <t>1349911280</t>
  </si>
  <si>
    <t xml:space="preserve">"Inženýrská činnost, zkoušky a ostatní měření, monitoring, kompletační a koordinační činnost </t>
  </si>
  <si>
    <t>"- koordinace přeložek Eltodo</t>
  </si>
  <si>
    <t>VRN5</t>
  </si>
  <si>
    <t>Finanční náklady</t>
  </si>
  <si>
    <t>051002000</t>
  </si>
  <si>
    <t>Hlavní tituly průvodních činností a nákladů finanční náklady pojistné</t>
  </si>
  <si>
    <t>-1719879890</t>
  </si>
  <si>
    <t xml:space="preserve">"pojištění stavby, náklady na bankovní garance"  1</t>
  </si>
  <si>
    <t>VRN6</t>
  </si>
  <si>
    <t>Územní vlivy</t>
  </si>
  <si>
    <t>062002000</t>
  </si>
  <si>
    <t>Hlavní tituly průvodních činností a nákladů územní vlivy ztížené dopravní podmínky</t>
  </si>
  <si>
    <t>-1717067133</t>
  </si>
  <si>
    <t>VRN9</t>
  </si>
  <si>
    <t>Ostatní náklady</t>
  </si>
  <si>
    <t>090001000</t>
  </si>
  <si>
    <t>Základní rozdělení průvodních činností a nákladů, ostatní náklady, koordinace více stavebníků (zhotovitelů), provozní a územní vlivy</t>
  </si>
  <si>
    <t>1643542368</t>
  </si>
  <si>
    <t>091002001</t>
  </si>
  <si>
    <t>Ostatní náklady související s objektem</t>
  </si>
  <si>
    <t>-1956067865</t>
  </si>
  <si>
    <t xml:space="preserve">"1 HMP"  2</t>
  </si>
  <si>
    <t>091002101</t>
  </si>
  <si>
    <t>-1212997920</t>
  </si>
  <si>
    <t xml:space="preserve">"ML"  2</t>
  </si>
  <si>
    <t>091002900</t>
  </si>
  <si>
    <t>Ostatní náklady související s objektem - informační tabule</t>
  </si>
  <si>
    <t>-485454612</t>
  </si>
  <si>
    <t>091003001</t>
  </si>
  <si>
    <t>Ostatní náklady bez rozlišení</t>
  </si>
  <si>
    <t>-1571764891</t>
  </si>
  <si>
    <t xml:space="preserve">" plán sledování a údržby mostu"  1</t>
  </si>
  <si>
    <t>091003002</t>
  </si>
  <si>
    <t>Ostatní náklady - úprava ploch po odstranění provizotních konstrukcí</t>
  </si>
  <si>
    <t>-1995842239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</si>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</sst>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8" fillId="2" borderId="0" xfId="1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3" fillId="0" borderId="23" xfId="0" applyNumberFormat="1" applyFont="1" applyBorder="1" applyAlignment="1" applyProtection="1">
      <alignment vertical="center"/>
    </xf>
    <xf numFmtId="4" fontId="33" fillId="0" borderId="24" xfId="0" applyNumberFormat="1" applyFont="1" applyBorder="1" applyAlignment="1" applyProtection="1">
      <alignment vertical="center"/>
    </xf>
    <xf numFmtId="166" fontId="33" fillId="0" borderId="24" xfId="0" applyNumberFormat="1" applyFont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3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3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9" fillId="0" borderId="24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41" fillId="0" borderId="29" xfId="0" applyFont="1" applyBorder="1" applyAlignment="1">
      <alignment vertical="center" wrapText="1"/>
      <protection locked="0"/>
    </xf>
    <xf numFmtId="0" fontId="41" fillId="0" borderId="30" xfId="0" applyFont="1" applyBorder="1" applyAlignment="1">
      <alignment vertical="center" wrapText="1"/>
      <protection locked="0"/>
    </xf>
    <xf numFmtId="0" fontId="41" fillId="0" borderId="31" xfId="0" applyFont="1" applyBorder="1" applyAlignment="1">
      <alignment vertical="center" wrapText="1"/>
      <protection locked="0"/>
    </xf>
    <xf numFmtId="0" fontId="41" fillId="0" borderId="32" xfId="0" applyFont="1" applyBorder="1" applyAlignment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41" fillId="0" borderId="33" xfId="0" applyFont="1" applyBorder="1" applyAlignment="1">
      <alignment horizontal="center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horizontal="left" wrapText="1"/>
      <protection locked="0"/>
    </xf>
    <xf numFmtId="0" fontId="41" fillId="0" borderId="33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49" fontId="44" fillId="0" borderId="1" xfId="0" applyNumberFormat="1" applyFont="1" applyBorder="1" applyAlignment="1">
      <alignment horizontal="left" vertical="center" wrapText="1"/>
      <protection locked="0"/>
    </xf>
    <xf numFmtId="49" fontId="44" fillId="0" borderId="1" xfId="0" applyNumberFormat="1" applyFont="1" applyBorder="1" applyAlignment="1">
      <alignment vertical="center" wrapText="1"/>
      <protection locked="0"/>
    </xf>
    <xf numFmtId="0" fontId="41" fillId="0" borderId="35" xfId="0" applyFont="1" applyBorder="1" applyAlignment="1">
      <alignment vertical="center" wrapText="1"/>
      <protection locked="0"/>
    </xf>
    <xf numFmtId="0" fontId="45" fillId="0" borderId="34" xfId="0" applyFont="1" applyBorder="1" applyAlignment="1">
      <alignment vertical="center" wrapText="1"/>
      <protection locked="0"/>
    </xf>
    <xf numFmtId="0" fontId="41" fillId="0" borderId="36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top"/>
      <protection locked="0"/>
    </xf>
    <xf numFmtId="0" fontId="41" fillId="0" borderId="0" xfId="0" applyFont="1" applyAlignment="1">
      <alignment vertical="top"/>
      <protection locked="0"/>
    </xf>
    <xf numFmtId="0" fontId="41" fillId="0" borderId="29" xfId="0" applyFont="1" applyBorder="1" applyAlignment="1">
      <alignment horizontal="left" vertical="center"/>
      <protection locked="0"/>
    </xf>
    <xf numFmtId="0" fontId="41" fillId="0" borderId="30" xfId="0" applyFont="1" applyBorder="1" applyAlignment="1">
      <alignment horizontal="left" vertical="center"/>
      <protection locked="0"/>
    </xf>
    <xf numFmtId="0" fontId="41" fillId="0" borderId="31" xfId="0" applyFont="1" applyBorder="1" applyAlignment="1">
      <alignment horizontal="left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6" fillId="0" borderId="0" xfId="0" applyFont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center" vertical="center"/>
      <protection locked="0"/>
    </xf>
    <xf numFmtId="0" fontId="46" fillId="0" borderId="34" xfId="0" applyFont="1" applyBorder="1" applyAlignment="1">
      <alignment horizontal="left" vertical="center"/>
      <protection locked="0"/>
    </xf>
    <xf numFmtId="0" fontId="47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4" fillId="0" borderId="1" xfId="0" applyFont="1" applyBorder="1" applyAlignment="1">
      <alignment horizontal="center" vertical="center"/>
      <protection locked="0"/>
    </xf>
    <xf numFmtId="0" fontId="44" fillId="0" borderId="32" xfId="0" applyFont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center" vertical="center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center" vertical="center" wrapText="1"/>
      <protection locked="0"/>
    </xf>
    <xf numFmtId="0" fontId="41" fillId="0" borderId="29" xfId="0" applyFont="1" applyBorder="1" applyAlignment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  <protection locked="0"/>
    </xf>
    <xf numFmtId="0" fontId="41" fillId="0" borderId="3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6" fillId="0" borderId="32" xfId="0" applyFont="1" applyBorder="1" applyAlignment="1">
      <alignment horizontal="left" vertical="center" wrapText="1"/>
      <protection locked="0"/>
    </xf>
    <xf numFmtId="0" fontId="46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/>
      <protection locked="0"/>
    </xf>
    <xf numFmtId="0" fontId="44" fillId="0" borderId="35" xfId="0" applyFont="1" applyBorder="1" applyAlignment="1">
      <alignment horizontal="left" vertical="center" wrapText="1"/>
      <protection locked="0"/>
    </xf>
    <xf numFmtId="0" fontId="44" fillId="0" borderId="34" xfId="0" applyFont="1" applyBorder="1" applyAlignment="1">
      <alignment horizontal="left" vertical="center" wrapText="1"/>
      <protection locked="0"/>
    </xf>
    <xf numFmtId="0" fontId="44" fillId="0" borderId="36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top"/>
      <protection locked="0"/>
    </xf>
    <xf numFmtId="0" fontId="44" fillId="0" borderId="1" xfId="0" applyFont="1" applyBorder="1" applyAlignment="1">
      <alignment horizontal="center" vertical="top"/>
      <protection locked="0"/>
    </xf>
    <xf numFmtId="0" fontId="44" fillId="0" borderId="35" xfId="0" applyFont="1" applyBorder="1" applyAlignment="1">
      <alignment horizontal="left" vertical="center"/>
      <protection locked="0"/>
    </xf>
    <xf numFmtId="0" fontId="44" fillId="0" borderId="36" xfId="0" applyFont="1" applyBorder="1" applyAlignment="1">
      <alignment horizontal="left" vertical="center"/>
      <protection locked="0"/>
    </xf>
    <xf numFmtId="0" fontId="46" fillId="0" borderId="0" xfId="0" applyFont="1" applyAlignment="1">
      <alignment vertical="center"/>
      <protection locked="0"/>
    </xf>
    <xf numFmtId="0" fontId="43" fillId="0" borderId="1" xfId="0" applyFont="1" applyBorder="1" applyAlignment="1">
      <alignment vertical="center"/>
      <protection locked="0"/>
    </xf>
    <xf numFmtId="0" fontId="46" fillId="0" borderId="34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3" fillId="0" borderId="34" xfId="0" applyFont="1" applyBorder="1" applyAlignment="1">
      <alignment horizontal="left"/>
      <protection locked="0"/>
    </xf>
    <xf numFmtId="0" fontId="46" fillId="0" borderId="34" xfId="0" applyFont="1" applyBorder="1" applyAlignment="1">
      <protection locked="0"/>
    </xf>
    <xf numFmtId="0" fontId="41" fillId="0" borderId="32" xfId="0" applyFont="1" applyBorder="1" applyAlignment="1">
      <alignment vertical="top"/>
      <protection locked="0"/>
    </xf>
    <xf numFmtId="0" fontId="41" fillId="0" borderId="33" xfId="0" applyFont="1" applyBorder="1" applyAlignment="1">
      <alignment vertical="top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35" xfId="0" applyFont="1" applyBorder="1" applyAlignment="1">
      <alignment vertical="top"/>
      <protection locked="0"/>
    </xf>
    <xf numFmtId="0" fontId="41" fillId="0" borderId="34" xfId="0" applyFont="1" applyBorder="1" applyAlignment="1">
      <alignment vertical="top"/>
      <protection locked="0"/>
    </xf>
    <xf numFmtId="0" fontId="4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ht="36.96" customHeight="1">
      <c r="AR2"/>
      <c r="BS2" s="25" t="s">
        <v>8</v>
      </c>
      <c r="BT2" s="25" t="s">
        <v>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ht="36.96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ht="36.96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21</v>
      </c>
      <c r="AO10" s="30"/>
      <c r="AP10" s="30"/>
      <c r="AQ10" s="32"/>
      <c r="BE10" s="40"/>
      <c r="BS10" s="25" t="s">
        <v>8</v>
      </c>
    </row>
    <row r="11" ht="18.48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8</v>
      </c>
    </row>
    <row r="14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8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21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21</v>
      </c>
      <c r="AO17" s="30"/>
      <c r="AP17" s="30"/>
      <c r="AQ17" s="32"/>
      <c r="BE17" s="40"/>
      <c r="BS17" s="25" t="s">
        <v>35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ht="16.5" customHeight="1">
      <c r="B20" s="29"/>
      <c r="C20" s="30"/>
      <c r="D20" s="30"/>
      <c r="E20" s="45" t="s">
        <v>21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38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39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40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41</v>
      </c>
      <c r="E26" s="55"/>
      <c r="F26" s="56" t="s">
        <v>42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43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44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45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46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48</v>
      </c>
      <c r="U32" s="62"/>
      <c r="V32" s="62"/>
      <c r="W32" s="62"/>
      <c r="X32" s="64" t="s">
        <v>49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Slanska_2018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Slánská, most X 039, č.akce 999 401, Praha 6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 "","",AN8)</f>
        <v>12. 4. 2018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TSK Praha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33</v>
      </c>
      <c r="AJ46" s="75"/>
      <c r="AK46" s="75"/>
      <c r="AL46" s="75"/>
      <c r="AM46" s="78" t="str">
        <f>IF(E17="","",E17)</f>
        <v>Pontex s.r.o.</v>
      </c>
      <c r="AN46" s="78"/>
      <c r="AO46" s="78"/>
      <c r="AP46" s="78"/>
      <c r="AQ46" s="75"/>
      <c r="AR46" s="73"/>
      <c r="AS46" s="87" t="s">
        <v>51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31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52</v>
      </c>
      <c r="D49" s="98"/>
      <c r="E49" s="98"/>
      <c r="F49" s="98"/>
      <c r="G49" s="98"/>
      <c r="H49" s="99"/>
      <c r="I49" s="100" t="s">
        <v>53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54</v>
      </c>
      <c r="AH49" s="98"/>
      <c r="AI49" s="98"/>
      <c r="AJ49" s="98"/>
      <c r="AK49" s="98"/>
      <c r="AL49" s="98"/>
      <c r="AM49" s="98"/>
      <c r="AN49" s="100" t="s">
        <v>55</v>
      </c>
      <c r="AO49" s="98"/>
      <c r="AP49" s="98"/>
      <c r="AQ49" s="102" t="s">
        <v>56</v>
      </c>
      <c r="AR49" s="73"/>
      <c r="AS49" s="103" t="s">
        <v>57</v>
      </c>
      <c r="AT49" s="104" t="s">
        <v>58</v>
      </c>
      <c r="AU49" s="104" t="s">
        <v>59</v>
      </c>
      <c r="AV49" s="104" t="s">
        <v>60</v>
      </c>
      <c r="AW49" s="104" t="s">
        <v>61</v>
      </c>
      <c r="AX49" s="104" t="s">
        <v>62</v>
      </c>
      <c r="AY49" s="104" t="s">
        <v>63</v>
      </c>
      <c r="AZ49" s="104" t="s">
        <v>64</v>
      </c>
      <c r="BA49" s="104" t="s">
        <v>65</v>
      </c>
      <c r="BB49" s="104" t="s">
        <v>66</v>
      </c>
      <c r="BC49" s="104" t="s">
        <v>67</v>
      </c>
      <c r="BD49" s="105" t="s">
        <v>68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69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ROUND(AG52+AG54+AG56+AG58+AG60+AG62+AG64+AG67,2)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ROUND(AS52+AS54+AS56+AS58+AS60+AS62+AS64+AS67,2)</f>
        <v>0</v>
      </c>
      <c r="AT51" s="115">
        <f>ROUND(SUM(AV51:AW51),2)</f>
        <v>0</v>
      </c>
      <c r="AU51" s="116">
        <f>ROUND(AU52+AU54+AU56+AU58+AU60+AU62+AU64+AU67,5)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ROUND(AZ52+AZ54+AZ56+AZ58+AZ60+AZ62+AZ64+AZ67,2)</f>
        <v>0</v>
      </c>
      <c r="BA51" s="115">
        <f>ROUND(BA52+BA54+BA56+BA58+BA60+BA62+BA64+BA67,2)</f>
        <v>0</v>
      </c>
      <c r="BB51" s="115">
        <f>ROUND(BB52+BB54+BB56+BB58+BB60+BB62+BB64+BB67,2)</f>
        <v>0</v>
      </c>
      <c r="BC51" s="115">
        <f>ROUND(BC52+BC54+BC56+BC58+BC60+BC62+BC64+BC67,2)</f>
        <v>0</v>
      </c>
      <c r="BD51" s="117">
        <f>ROUND(BD52+BD54+BD56+BD58+BD60+BD62+BD64+BD67,2)</f>
        <v>0</v>
      </c>
      <c r="BS51" s="118" t="s">
        <v>70</v>
      </c>
      <c r="BT51" s="118" t="s">
        <v>71</v>
      </c>
      <c r="BU51" s="119" t="s">
        <v>72</v>
      </c>
      <c r="BV51" s="118" t="s">
        <v>73</v>
      </c>
      <c r="BW51" s="118" t="s">
        <v>7</v>
      </c>
      <c r="BX51" s="118" t="s">
        <v>74</v>
      </c>
      <c r="CL51" s="118" t="s">
        <v>21</v>
      </c>
    </row>
    <row r="52" s="5" customFormat="1" ht="31.5" customHeight="1">
      <c r="B52" s="120"/>
      <c r="C52" s="121"/>
      <c r="D52" s="122" t="s">
        <v>75</v>
      </c>
      <c r="E52" s="122"/>
      <c r="F52" s="122"/>
      <c r="G52" s="122"/>
      <c r="H52" s="122"/>
      <c r="I52" s="123"/>
      <c r="J52" s="122" t="s">
        <v>76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77</v>
      </c>
      <c r="AR52" s="127"/>
      <c r="AS52" s="128">
        <f>ROUND(AS53,2)</f>
        <v>0</v>
      </c>
      <c r="AT52" s="129">
        <f>ROUND(SUM(AV52:AW52),2)</f>
        <v>0</v>
      </c>
      <c r="AU52" s="130">
        <f>ROUND(AU53,5)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ROUND(AZ53,2)</f>
        <v>0</v>
      </c>
      <c r="BA52" s="129">
        <f>ROUND(BA53,2)</f>
        <v>0</v>
      </c>
      <c r="BB52" s="129">
        <f>ROUND(BB53,2)</f>
        <v>0</v>
      </c>
      <c r="BC52" s="129">
        <f>ROUND(BC53,2)</f>
        <v>0</v>
      </c>
      <c r="BD52" s="131">
        <f>ROUND(BD53,2)</f>
        <v>0</v>
      </c>
      <c r="BS52" s="132" t="s">
        <v>70</v>
      </c>
      <c r="BT52" s="132" t="s">
        <v>78</v>
      </c>
      <c r="BU52" s="132" t="s">
        <v>72</v>
      </c>
      <c r="BV52" s="132" t="s">
        <v>73</v>
      </c>
      <c r="BW52" s="132" t="s">
        <v>79</v>
      </c>
      <c r="BX52" s="132" t="s">
        <v>7</v>
      </c>
      <c r="CL52" s="132" t="s">
        <v>80</v>
      </c>
      <c r="CM52" s="132" t="s">
        <v>81</v>
      </c>
    </row>
    <row r="53" s="6" customFormat="1" ht="16.5" customHeight="1">
      <c r="A53" s="133" t="s">
        <v>82</v>
      </c>
      <c r="B53" s="134"/>
      <c r="C53" s="135"/>
      <c r="D53" s="135"/>
      <c r="E53" s="136" t="s">
        <v>75</v>
      </c>
      <c r="F53" s="136"/>
      <c r="G53" s="136"/>
      <c r="H53" s="136"/>
      <c r="I53" s="136"/>
      <c r="J53" s="135"/>
      <c r="K53" s="136" t="s">
        <v>76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'SO 180 - SO 180 - Dopravn...'!J29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83</v>
      </c>
      <c r="AR53" s="139"/>
      <c r="AS53" s="140">
        <v>0</v>
      </c>
      <c r="AT53" s="141">
        <f>ROUND(SUM(AV53:AW53),2)</f>
        <v>0</v>
      </c>
      <c r="AU53" s="142">
        <f>'SO 180 - SO 180 - Dopravn...'!P84</f>
        <v>0</v>
      </c>
      <c r="AV53" s="141">
        <f>'SO 180 - SO 180 - Dopravn...'!J32</f>
        <v>0</v>
      </c>
      <c r="AW53" s="141">
        <f>'SO 180 - SO 180 - Dopravn...'!J33</f>
        <v>0</v>
      </c>
      <c r="AX53" s="141">
        <f>'SO 180 - SO 180 - Dopravn...'!J34</f>
        <v>0</v>
      </c>
      <c r="AY53" s="141">
        <f>'SO 180 - SO 180 - Dopravn...'!J35</f>
        <v>0</v>
      </c>
      <c r="AZ53" s="141">
        <f>'SO 180 - SO 180 - Dopravn...'!F32</f>
        <v>0</v>
      </c>
      <c r="BA53" s="141">
        <f>'SO 180 - SO 180 - Dopravn...'!F33</f>
        <v>0</v>
      </c>
      <c r="BB53" s="141">
        <f>'SO 180 - SO 180 - Dopravn...'!F34</f>
        <v>0</v>
      </c>
      <c r="BC53" s="141">
        <f>'SO 180 - SO 180 - Dopravn...'!F35</f>
        <v>0</v>
      </c>
      <c r="BD53" s="143">
        <f>'SO 180 - SO 180 - Dopravn...'!F36</f>
        <v>0</v>
      </c>
      <c r="BT53" s="144" t="s">
        <v>81</v>
      </c>
      <c r="BV53" s="144" t="s">
        <v>73</v>
      </c>
      <c r="BW53" s="144" t="s">
        <v>84</v>
      </c>
      <c r="BX53" s="144" t="s">
        <v>79</v>
      </c>
      <c r="CL53" s="144" t="s">
        <v>80</v>
      </c>
    </row>
    <row r="54" s="5" customFormat="1" ht="16.5" customHeight="1">
      <c r="B54" s="120"/>
      <c r="C54" s="121"/>
      <c r="D54" s="122" t="s">
        <v>85</v>
      </c>
      <c r="E54" s="122"/>
      <c r="F54" s="122"/>
      <c r="G54" s="122"/>
      <c r="H54" s="122"/>
      <c r="I54" s="123"/>
      <c r="J54" s="122" t="s">
        <v>86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ROUND(AG55,2)</f>
        <v>0</v>
      </c>
      <c r="AH54" s="123"/>
      <c r="AI54" s="123"/>
      <c r="AJ54" s="123"/>
      <c r="AK54" s="123"/>
      <c r="AL54" s="123"/>
      <c r="AM54" s="123"/>
      <c r="AN54" s="125">
        <f>SUM(AG54,AT54)</f>
        <v>0</v>
      </c>
      <c r="AO54" s="123"/>
      <c r="AP54" s="123"/>
      <c r="AQ54" s="126" t="s">
        <v>77</v>
      </c>
      <c r="AR54" s="127"/>
      <c r="AS54" s="128">
        <f>ROUND(AS55,2)</f>
        <v>0</v>
      </c>
      <c r="AT54" s="129">
        <f>ROUND(SUM(AV54:AW54),2)</f>
        <v>0</v>
      </c>
      <c r="AU54" s="130">
        <f>ROUND(AU55,5)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ROUND(AZ55,2)</f>
        <v>0</v>
      </c>
      <c r="BA54" s="129">
        <f>ROUND(BA55,2)</f>
        <v>0</v>
      </c>
      <c r="BB54" s="129">
        <f>ROUND(BB55,2)</f>
        <v>0</v>
      </c>
      <c r="BC54" s="129">
        <f>ROUND(BC55,2)</f>
        <v>0</v>
      </c>
      <c r="BD54" s="131">
        <f>ROUND(BD55,2)</f>
        <v>0</v>
      </c>
      <c r="BS54" s="132" t="s">
        <v>70</v>
      </c>
      <c r="BT54" s="132" t="s">
        <v>78</v>
      </c>
      <c r="BU54" s="132" t="s">
        <v>72</v>
      </c>
      <c r="BV54" s="132" t="s">
        <v>73</v>
      </c>
      <c r="BW54" s="132" t="s">
        <v>87</v>
      </c>
      <c r="BX54" s="132" t="s">
        <v>7</v>
      </c>
      <c r="CL54" s="132" t="s">
        <v>80</v>
      </c>
      <c r="CM54" s="132" t="s">
        <v>81</v>
      </c>
    </row>
    <row r="55" s="6" customFormat="1" ht="16.5" customHeight="1">
      <c r="A55" s="133" t="s">
        <v>82</v>
      </c>
      <c r="B55" s="134"/>
      <c r="C55" s="135"/>
      <c r="D55" s="135"/>
      <c r="E55" s="136" t="s">
        <v>85</v>
      </c>
      <c r="F55" s="136"/>
      <c r="G55" s="136"/>
      <c r="H55" s="136"/>
      <c r="I55" s="136"/>
      <c r="J55" s="135"/>
      <c r="K55" s="136" t="s">
        <v>86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'SO 201 - SO 201 - Slánská...'!J29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83</v>
      </c>
      <c r="AR55" s="139"/>
      <c r="AS55" s="140">
        <v>0</v>
      </c>
      <c r="AT55" s="141">
        <f>ROUND(SUM(AV55:AW55),2)</f>
        <v>0</v>
      </c>
      <c r="AU55" s="142">
        <f>'SO 201 - SO 201 - Slánská...'!P97</f>
        <v>0</v>
      </c>
      <c r="AV55" s="141">
        <f>'SO 201 - SO 201 - Slánská...'!J32</f>
        <v>0</v>
      </c>
      <c r="AW55" s="141">
        <f>'SO 201 - SO 201 - Slánská...'!J33</f>
        <v>0</v>
      </c>
      <c r="AX55" s="141">
        <f>'SO 201 - SO 201 - Slánská...'!J34</f>
        <v>0</v>
      </c>
      <c r="AY55" s="141">
        <f>'SO 201 - SO 201 - Slánská...'!J35</f>
        <v>0</v>
      </c>
      <c r="AZ55" s="141">
        <f>'SO 201 - SO 201 - Slánská...'!F32</f>
        <v>0</v>
      </c>
      <c r="BA55" s="141">
        <f>'SO 201 - SO 201 - Slánská...'!F33</f>
        <v>0</v>
      </c>
      <c r="BB55" s="141">
        <f>'SO 201 - SO 201 - Slánská...'!F34</f>
        <v>0</v>
      </c>
      <c r="BC55" s="141">
        <f>'SO 201 - SO 201 - Slánská...'!F35</f>
        <v>0</v>
      </c>
      <c r="BD55" s="143">
        <f>'SO 201 - SO 201 - Slánská...'!F36</f>
        <v>0</v>
      </c>
      <c r="BT55" s="144" t="s">
        <v>81</v>
      </c>
      <c r="BV55" s="144" t="s">
        <v>73</v>
      </c>
      <c r="BW55" s="144" t="s">
        <v>88</v>
      </c>
      <c r="BX55" s="144" t="s">
        <v>87</v>
      </c>
      <c r="CL55" s="144" t="s">
        <v>80</v>
      </c>
    </row>
    <row r="56" s="5" customFormat="1" ht="16.5" customHeight="1">
      <c r="B56" s="120"/>
      <c r="C56" s="121"/>
      <c r="D56" s="122" t="s">
        <v>89</v>
      </c>
      <c r="E56" s="122"/>
      <c r="F56" s="122"/>
      <c r="G56" s="122"/>
      <c r="H56" s="122"/>
      <c r="I56" s="123"/>
      <c r="J56" s="122" t="s">
        <v>90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ROUND(AG57,2)</f>
        <v>0</v>
      </c>
      <c r="AH56" s="123"/>
      <c r="AI56" s="123"/>
      <c r="AJ56" s="123"/>
      <c r="AK56" s="123"/>
      <c r="AL56" s="123"/>
      <c r="AM56" s="123"/>
      <c r="AN56" s="125">
        <f>SUM(AG56,AT56)</f>
        <v>0</v>
      </c>
      <c r="AO56" s="123"/>
      <c r="AP56" s="123"/>
      <c r="AQ56" s="126" t="s">
        <v>77</v>
      </c>
      <c r="AR56" s="127"/>
      <c r="AS56" s="128">
        <f>ROUND(AS57,2)</f>
        <v>0</v>
      </c>
      <c r="AT56" s="129">
        <f>ROUND(SUM(AV56:AW56),2)</f>
        <v>0</v>
      </c>
      <c r="AU56" s="130">
        <f>ROUND(AU57,5)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ROUND(AZ57,2)</f>
        <v>0</v>
      </c>
      <c r="BA56" s="129">
        <f>ROUND(BA57,2)</f>
        <v>0</v>
      </c>
      <c r="BB56" s="129">
        <f>ROUND(BB57,2)</f>
        <v>0</v>
      </c>
      <c r="BC56" s="129">
        <f>ROUND(BC57,2)</f>
        <v>0</v>
      </c>
      <c r="BD56" s="131">
        <f>ROUND(BD57,2)</f>
        <v>0</v>
      </c>
      <c r="BS56" s="132" t="s">
        <v>70</v>
      </c>
      <c r="BT56" s="132" t="s">
        <v>78</v>
      </c>
      <c r="BU56" s="132" t="s">
        <v>72</v>
      </c>
      <c r="BV56" s="132" t="s">
        <v>73</v>
      </c>
      <c r="BW56" s="132" t="s">
        <v>91</v>
      </c>
      <c r="BX56" s="132" t="s">
        <v>7</v>
      </c>
      <c r="CL56" s="132" t="s">
        <v>21</v>
      </c>
      <c r="CM56" s="132" t="s">
        <v>81</v>
      </c>
    </row>
    <row r="57" s="6" customFormat="1" ht="16.5" customHeight="1">
      <c r="A57" s="133" t="s">
        <v>82</v>
      </c>
      <c r="B57" s="134"/>
      <c r="C57" s="135"/>
      <c r="D57" s="135"/>
      <c r="E57" s="136" t="s">
        <v>89</v>
      </c>
      <c r="F57" s="136"/>
      <c r="G57" s="136"/>
      <c r="H57" s="136"/>
      <c r="I57" s="136"/>
      <c r="J57" s="135"/>
      <c r="K57" s="136" t="s">
        <v>90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'SO 441 - SO 441-Veřejné o...'!J29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83</v>
      </c>
      <c r="AR57" s="139"/>
      <c r="AS57" s="140">
        <v>0</v>
      </c>
      <c r="AT57" s="141">
        <f>ROUND(SUM(AV57:AW57),2)</f>
        <v>0</v>
      </c>
      <c r="AU57" s="142">
        <f>'SO 441 - SO 441-Veřejné o...'!P86</f>
        <v>0</v>
      </c>
      <c r="AV57" s="141">
        <f>'SO 441 - SO 441-Veřejné o...'!J32</f>
        <v>0</v>
      </c>
      <c r="AW57" s="141">
        <f>'SO 441 - SO 441-Veřejné o...'!J33</f>
        <v>0</v>
      </c>
      <c r="AX57" s="141">
        <f>'SO 441 - SO 441-Veřejné o...'!J34</f>
        <v>0</v>
      </c>
      <c r="AY57" s="141">
        <f>'SO 441 - SO 441-Veřejné o...'!J35</f>
        <v>0</v>
      </c>
      <c r="AZ57" s="141">
        <f>'SO 441 - SO 441-Veřejné o...'!F32</f>
        <v>0</v>
      </c>
      <c r="BA57" s="141">
        <f>'SO 441 - SO 441-Veřejné o...'!F33</f>
        <v>0</v>
      </c>
      <c r="BB57" s="141">
        <f>'SO 441 - SO 441-Veřejné o...'!F34</f>
        <v>0</v>
      </c>
      <c r="BC57" s="141">
        <f>'SO 441 - SO 441-Veřejné o...'!F35</f>
        <v>0</v>
      </c>
      <c r="BD57" s="143">
        <f>'SO 441 - SO 441-Veřejné o...'!F36</f>
        <v>0</v>
      </c>
      <c r="BT57" s="144" t="s">
        <v>81</v>
      </c>
      <c r="BV57" s="144" t="s">
        <v>73</v>
      </c>
      <c r="BW57" s="144" t="s">
        <v>92</v>
      </c>
      <c r="BX57" s="144" t="s">
        <v>91</v>
      </c>
      <c r="CL57" s="144" t="s">
        <v>21</v>
      </c>
    </row>
    <row r="58" s="5" customFormat="1" ht="31.5" customHeight="1">
      <c r="B58" s="120"/>
      <c r="C58" s="121"/>
      <c r="D58" s="122" t="s">
        <v>93</v>
      </c>
      <c r="E58" s="122"/>
      <c r="F58" s="122"/>
      <c r="G58" s="122"/>
      <c r="H58" s="122"/>
      <c r="I58" s="123"/>
      <c r="J58" s="122" t="s">
        <v>94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ROUND(AG59,2)</f>
        <v>0</v>
      </c>
      <c r="AH58" s="123"/>
      <c r="AI58" s="123"/>
      <c r="AJ58" s="123"/>
      <c r="AK58" s="123"/>
      <c r="AL58" s="123"/>
      <c r="AM58" s="123"/>
      <c r="AN58" s="125">
        <f>SUM(AG58,AT58)</f>
        <v>0</v>
      </c>
      <c r="AO58" s="123"/>
      <c r="AP58" s="123"/>
      <c r="AQ58" s="126" t="s">
        <v>77</v>
      </c>
      <c r="AR58" s="127"/>
      <c r="AS58" s="128">
        <f>ROUND(AS59,2)</f>
        <v>0</v>
      </c>
      <c r="AT58" s="129">
        <f>ROUND(SUM(AV58:AW58),2)</f>
        <v>0</v>
      </c>
      <c r="AU58" s="130">
        <f>ROUND(AU59,5)</f>
        <v>0</v>
      </c>
      <c r="AV58" s="129">
        <f>ROUND(AZ58*L26,2)</f>
        <v>0</v>
      </c>
      <c r="AW58" s="129">
        <f>ROUND(BA58*L27,2)</f>
        <v>0</v>
      </c>
      <c r="AX58" s="129">
        <f>ROUND(BB58*L26,2)</f>
        <v>0</v>
      </c>
      <c r="AY58" s="129">
        <f>ROUND(BC58*L27,2)</f>
        <v>0</v>
      </c>
      <c r="AZ58" s="129">
        <f>ROUND(AZ59,2)</f>
        <v>0</v>
      </c>
      <c r="BA58" s="129">
        <f>ROUND(BA59,2)</f>
        <v>0</v>
      </c>
      <c r="BB58" s="129">
        <f>ROUND(BB59,2)</f>
        <v>0</v>
      </c>
      <c r="BC58" s="129">
        <f>ROUND(BC59,2)</f>
        <v>0</v>
      </c>
      <c r="BD58" s="131">
        <f>ROUND(BD59,2)</f>
        <v>0</v>
      </c>
      <c r="BS58" s="132" t="s">
        <v>70</v>
      </c>
      <c r="BT58" s="132" t="s">
        <v>78</v>
      </c>
      <c r="BU58" s="132" t="s">
        <v>72</v>
      </c>
      <c r="BV58" s="132" t="s">
        <v>73</v>
      </c>
      <c r="BW58" s="132" t="s">
        <v>95</v>
      </c>
      <c r="BX58" s="132" t="s">
        <v>7</v>
      </c>
      <c r="CL58" s="132" t="s">
        <v>21</v>
      </c>
      <c r="CM58" s="132" t="s">
        <v>81</v>
      </c>
    </row>
    <row r="59" s="6" customFormat="1" ht="16.5" customHeight="1">
      <c r="A59" s="133" t="s">
        <v>82</v>
      </c>
      <c r="B59" s="134"/>
      <c r="C59" s="135"/>
      <c r="D59" s="135"/>
      <c r="E59" s="136" t="s">
        <v>93</v>
      </c>
      <c r="F59" s="136"/>
      <c r="G59" s="136"/>
      <c r="H59" s="136"/>
      <c r="I59" s="136"/>
      <c r="J59" s="135"/>
      <c r="K59" s="136" t="s">
        <v>94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'SO 442 - SO 442-Veřejné o...'!J29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83</v>
      </c>
      <c r="AR59" s="139"/>
      <c r="AS59" s="140">
        <v>0</v>
      </c>
      <c r="AT59" s="141">
        <f>ROUND(SUM(AV59:AW59),2)</f>
        <v>0</v>
      </c>
      <c r="AU59" s="142">
        <f>'SO 442 - SO 442-Veřejné o...'!P92</f>
        <v>0</v>
      </c>
      <c r="AV59" s="141">
        <f>'SO 442 - SO 442-Veřejné o...'!J32</f>
        <v>0</v>
      </c>
      <c r="AW59" s="141">
        <f>'SO 442 - SO 442-Veřejné o...'!J33</f>
        <v>0</v>
      </c>
      <c r="AX59" s="141">
        <f>'SO 442 - SO 442-Veřejné o...'!J34</f>
        <v>0</v>
      </c>
      <c r="AY59" s="141">
        <f>'SO 442 - SO 442-Veřejné o...'!J35</f>
        <v>0</v>
      </c>
      <c r="AZ59" s="141">
        <f>'SO 442 - SO 442-Veřejné o...'!F32</f>
        <v>0</v>
      </c>
      <c r="BA59" s="141">
        <f>'SO 442 - SO 442-Veřejné o...'!F33</f>
        <v>0</v>
      </c>
      <c r="BB59" s="141">
        <f>'SO 442 - SO 442-Veřejné o...'!F34</f>
        <v>0</v>
      </c>
      <c r="BC59" s="141">
        <f>'SO 442 - SO 442-Veřejné o...'!F35</f>
        <v>0</v>
      </c>
      <c r="BD59" s="143">
        <f>'SO 442 - SO 442-Veřejné o...'!F36</f>
        <v>0</v>
      </c>
      <c r="BT59" s="144" t="s">
        <v>81</v>
      </c>
      <c r="BV59" s="144" t="s">
        <v>73</v>
      </c>
      <c r="BW59" s="144" t="s">
        <v>96</v>
      </c>
      <c r="BX59" s="144" t="s">
        <v>95</v>
      </c>
      <c r="CL59" s="144" t="s">
        <v>21</v>
      </c>
    </row>
    <row r="60" s="5" customFormat="1" ht="31.5" customHeight="1">
      <c r="B60" s="120"/>
      <c r="C60" s="121"/>
      <c r="D60" s="122" t="s">
        <v>97</v>
      </c>
      <c r="E60" s="122"/>
      <c r="F60" s="122"/>
      <c r="G60" s="122"/>
      <c r="H60" s="122"/>
      <c r="I60" s="123"/>
      <c r="J60" s="122" t="s">
        <v>98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4">
        <f>ROUND(AG61,2)</f>
        <v>0</v>
      </c>
      <c r="AH60" s="123"/>
      <c r="AI60" s="123"/>
      <c r="AJ60" s="123"/>
      <c r="AK60" s="123"/>
      <c r="AL60" s="123"/>
      <c r="AM60" s="123"/>
      <c r="AN60" s="125">
        <f>SUM(AG60,AT60)</f>
        <v>0</v>
      </c>
      <c r="AO60" s="123"/>
      <c r="AP60" s="123"/>
      <c r="AQ60" s="126" t="s">
        <v>77</v>
      </c>
      <c r="AR60" s="127"/>
      <c r="AS60" s="128">
        <f>ROUND(AS61,2)</f>
        <v>0</v>
      </c>
      <c r="AT60" s="129">
        <f>ROUND(SUM(AV60:AW60),2)</f>
        <v>0</v>
      </c>
      <c r="AU60" s="130">
        <f>ROUND(AU61,5)</f>
        <v>0</v>
      </c>
      <c r="AV60" s="129">
        <f>ROUND(AZ60*L26,2)</f>
        <v>0</v>
      </c>
      <c r="AW60" s="129">
        <f>ROUND(BA60*L27,2)</f>
        <v>0</v>
      </c>
      <c r="AX60" s="129">
        <f>ROUND(BB60*L26,2)</f>
        <v>0</v>
      </c>
      <c r="AY60" s="129">
        <f>ROUND(BC60*L27,2)</f>
        <v>0</v>
      </c>
      <c r="AZ60" s="129">
        <f>ROUND(AZ61,2)</f>
        <v>0</v>
      </c>
      <c r="BA60" s="129">
        <f>ROUND(BA61,2)</f>
        <v>0</v>
      </c>
      <c r="BB60" s="129">
        <f>ROUND(BB61,2)</f>
        <v>0</v>
      </c>
      <c r="BC60" s="129">
        <f>ROUND(BC61,2)</f>
        <v>0</v>
      </c>
      <c r="BD60" s="131">
        <f>ROUND(BD61,2)</f>
        <v>0</v>
      </c>
      <c r="BS60" s="132" t="s">
        <v>70</v>
      </c>
      <c r="BT60" s="132" t="s">
        <v>78</v>
      </c>
      <c r="BU60" s="132" t="s">
        <v>72</v>
      </c>
      <c r="BV60" s="132" t="s">
        <v>73</v>
      </c>
      <c r="BW60" s="132" t="s">
        <v>99</v>
      </c>
      <c r="BX60" s="132" t="s">
        <v>7</v>
      </c>
      <c r="CL60" s="132" t="s">
        <v>21</v>
      </c>
      <c r="CM60" s="132" t="s">
        <v>81</v>
      </c>
    </row>
    <row r="61" s="6" customFormat="1" ht="16.5" customHeight="1">
      <c r="A61" s="133" t="s">
        <v>82</v>
      </c>
      <c r="B61" s="134"/>
      <c r="C61" s="135"/>
      <c r="D61" s="135"/>
      <c r="E61" s="136" t="s">
        <v>97</v>
      </c>
      <c r="F61" s="136"/>
      <c r="G61" s="136"/>
      <c r="H61" s="136"/>
      <c r="I61" s="136"/>
      <c r="J61" s="135"/>
      <c r="K61" s="136" t="s">
        <v>98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7">
        <f>'SO 451 - SO 451-Přeložka ...'!J29</f>
        <v>0</v>
      </c>
      <c r="AH61" s="135"/>
      <c r="AI61" s="135"/>
      <c r="AJ61" s="135"/>
      <c r="AK61" s="135"/>
      <c r="AL61" s="135"/>
      <c r="AM61" s="135"/>
      <c r="AN61" s="137">
        <f>SUM(AG61,AT61)</f>
        <v>0</v>
      </c>
      <c r="AO61" s="135"/>
      <c r="AP61" s="135"/>
      <c r="AQ61" s="138" t="s">
        <v>83</v>
      </c>
      <c r="AR61" s="139"/>
      <c r="AS61" s="140">
        <v>0</v>
      </c>
      <c r="AT61" s="141">
        <f>ROUND(SUM(AV61:AW61),2)</f>
        <v>0</v>
      </c>
      <c r="AU61" s="142">
        <f>'SO 451 - SO 451-Přeložka ...'!P93</f>
        <v>0</v>
      </c>
      <c r="AV61" s="141">
        <f>'SO 451 - SO 451-Přeložka ...'!J32</f>
        <v>0</v>
      </c>
      <c r="AW61" s="141">
        <f>'SO 451 - SO 451-Přeložka ...'!J33</f>
        <v>0</v>
      </c>
      <c r="AX61" s="141">
        <f>'SO 451 - SO 451-Přeložka ...'!J34</f>
        <v>0</v>
      </c>
      <c r="AY61" s="141">
        <f>'SO 451 - SO 451-Přeložka ...'!J35</f>
        <v>0</v>
      </c>
      <c r="AZ61" s="141">
        <f>'SO 451 - SO 451-Přeložka ...'!F32</f>
        <v>0</v>
      </c>
      <c r="BA61" s="141">
        <f>'SO 451 - SO 451-Přeložka ...'!F33</f>
        <v>0</v>
      </c>
      <c r="BB61" s="141">
        <f>'SO 451 - SO 451-Přeložka ...'!F34</f>
        <v>0</v>
      </c>
      <c r="BC61" s="141">
        <f>'SO 451 - SO 451-Přeložka ...'!F35</f>
        <v>0</v>
      </c>
      <c r="BD61" s="143">
        <f>'SO 451 - SO 451-Přeložka ...'!F36</f>
        <v>0</v>
      </c>
      <c r="BT61" s="144" t="s">
        <v>81</v>
      </c>
      <c r="BV61" s="144" t="s">
        <v>73</v>
      </c>
      <c r="BW61" s="144" t="s">
        <v>100</v>
      </c>
      <c r="BX61" s="144" t="s">
        <v>99</v>
      </c>
      <c r="CL61" s="144" t="s">
        <v>21</v>
      </c>
    </row>
    <row r="62" s="5" customFormat="1" ht="31.5" customHeight="1">
      <c r="B62" s="120"/>
      <c r="C62" s="121"/>
      <c r="D62" s="122" t="s">
        <v>101</v>
      </c>
      <c r="E62" s="122"/>
      <c r="F62" s="122"/>
      <c r="G62" s="122"/>
      <c r="H62" s="122"/>
      <c r="I62" s="123"/>
      <c r="J62" s="122" t="s">
        <v>102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4">
        <f>ROUND(AG63,2)</f>
        <v>0</v>
      </c>
      <c r="AH62" s="123"/>
      <c r="AI62" s="123"/>
      <c r="AJ62" s="123"/>
      <c r="AK62" s="123"/>
      <c r="AL62" s="123"/>
      <c r="AM62" s="123"/>
      <c r="AN62" s="125">
        <f>SUM(AG62,AT62)</f>
        <v>0</v>
      </c>
      <c r="AO62" s="123"/>
      <c r="AP62" s="123"/>
      <c r="AQ62" s="126" t="s">
        <v>77</v>
      </c>
      <c r="AR62" s="127"/>
      <c r="AS62" s="128">
        <f>ROUND(AS63,2)</f>
        <v>0</v>
      </c>
      <c r="AT62" s="129">
        <f>ROUND(SUM(AV62:AW62),2)</f>
        <v>0</v>
      </c>
      <c r="AU62" s="130">
        <f>ROUND(AU63,5)</f>
        <v>0</v>
      </c>
      <c r="AV62" s="129">
        <f>ROUND(AZ62*L26,2)</f>
        <v>0</v>
      </c>
      <c r="AW62" s="129">
        <f>ROUND(BA62*L27,2)</f>
        <v>0</v>
      </c>
      <c r="AX62" s="129">
        <f>ROUND(BB62*L26,2)</f>
        <v>0</v>
      </c>
      <c r="AY62" s="129">
        <f>ROUND(BC62*L27,2)</f>
        <v>0</v>
      </c>
      <c r="AZ62" s="129">
        <f>ROUND(AZ63,2)</f>
        <v>0</v>
      </c>
      <c r="BA62" s="129">
        <f>ROUND(BA63,2)</f>
        <v>0</v>
      </c>
      <c r="BB62" s="129">
        <f>ROUND(BB63,2)</f>
        <v>0</v>
      </c>
      <c r="BC62" s="129">
        <f>ROUND(BC63,2)</f>
        <v>0</v>
      </c>
      <c r="BD62" s="131">
        <f>ROUND(BD63,2)</f>
        <v>0</v>
      </c>
      <c r="BS62" s="132" t="s">
        <v>70</v>
      </c>
      <c r="BT62" s="132" t="s">
        <v>78</v>
      </c>
      <c r="BU62" s="132" t="s">
        <v>72</v>
      </c>
      <c r="BV62" s="132" t="s">
        <v>73</v>
      </c>
      <c r="BW62" s="132" t="s">
        <v>103</v>
      </c>
      <c r="BX62" s="132" t="s">
        <v>7</v>
      </c>
      <c r="CL62" s="132" t="s">
        <v>21</v>
      </c>
      <c r="CM62" s="132" t="s">
        <v>81</v>
      </c>
    </row>
    <row r="63" s="6" customFormat="1" ht="28.5" customHeight="1">
      <c r="A63" s="133" t="s">
        <v>82</v>
      </c>
      <c r="B63" s="134"/>
      <c r="C63" s="135"/>
      <c r="D63" s="135"/>
      <c r="E63" s="136" t="s">
        <v>101</v>
      </c>
      <c r="F63" s="136"/>
      <c r="G63" s="136"/>
      <c r="H63" s="136"/>
      <c r="I63" s="136"/>
      <c r="J63" s="135"/>
      <c r="K63" s="136" t="s">
        <v>102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7">
        <f>'SO 452 - SO 452-Přeložka ...'!J29</f>
        <v>0</v>
      </c>
      <c r="AH63" s="135"/>
      <c r="AI63" s="135"/>
      <c r="AJ63" s="135"/>
      <c r="AK63" s="135"/>
      <c r="AL63" s="135"/>
      <c r="AM63" s="135"/>
      <c r="AN63" s="137">
        <f>SUM(AG63,AT63)</f>
        <v>0</v>
      </c>
      <c r="AO63" s="135"/>
      <c r="AP63" s="135"/>
      <c r="AQ63" s="138" t="s">
        <v>83</v>
      </c>
      <c r="AR63" s="139"/>
      <c r="AS63" s="140">
        <v>0</v>
      </c>
      <c r="AT63" s="141">
        <f>ROUND(SUM(AV63:AW63),2)</f>
        <v>0</v>
      </c>
      <c r="AU63" s="142">
        <f>'SO 452 - SO 452-Přeložka ...'!P89</f>
        <v>0</v>
      </c>
      <c r="AV63" s="141">
        <f>'SO 452 - SO 452-Přeložka ...'!J32</f>
        <v>0</v>
      </c>
      <c r="AW63" s="141">
        <f>'SO 452 - SO 452-Přeložka ...'!J33</f>
        <v>0</v>
      </c>
      <c r="AX63" s="141">
        <f>'SO 452 - SO 452-Přeložka ...'!J34</f>
        <v>0</v>
      </c>
      <c r="AY63" s="141">
        <f>'SO 452 - SO 452-Přeložka ...'!J35</f>
        <v>0</v>
      </c>
      <c r="AZ63" s="141">
        <f>'SO 452 - SO 452-Přeložka ...'!F32</f>
        <v>0</v>
      </c>
      <c r="BA63" s="141">
        <f>'SO 452 - SO 452-Přeložka ...'!F33</f>
        <v>0</v>
      </c>
      <c r="BB63" s="141">
        <f>'SO 452 - SO 452-Přeložka ...'!F34</f>
        <v>0</v>
      </c>
      <c r="BC63" s="141">
        <f>'SO 452 - SO 452-Přeložka ...'!F35</f>
        <v>0</v>
      </c>
      <c r="BD63" s="143">
        <f>'SO 452 - SO 452-Přeložka ...'!F36</f>
        <v>0</v>
      </c>
      <c r="BT63" s="144" t="s">
        <v>81</v>
      </c>
      <c r="BV63" s="144" t="s">
        <v>73</v>
      </c>
      <c r="BW63" s="144" t="s">
        <v>104</v>
      </c>
      <c r="BX63" s="144" t="s">
        <v>103</v>
      </c>
      <c r="CL63" s="144" t="s">
        <v>21</v>
      </c>
    </row>
    <row r="64" s="5" customFormat="1" ht="31.5" customHeight="1">
      <c r="B64" s="120"/>
      <c r="C64" s="121"/>
      <c r="D64" s="122" t="s">
        <v>105</v>
      </c>
      <c r="E64" s="122"/>
      <c r="F64" s="122"/>
      <c r="G64" s="122"/>
      <c r="H64" s="122"/>
      <c r="I64" s="123"/>
      <c r="J64" s="122" t="s">
        <v>106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4">
        <f>ROUND(SUM(AG65:AG66),2)</f>
        <v>0</v>
      </c>
      <c r="AH64" s="123"/>
      <c r="AI64" s="123"/>
      <c r="AJ64" s="123"/>
      <c r="AK64" s="123"/>
      <c r="AL64" s="123"/>
      <c r="AM64" s="123"/>
      <c r="AN64" s="125">
        <f>SUM(AG64,AT64)</f>
        <v>0</v>
      </c>
      <c r="AO64" s="123"/>
      <c r="AP64" s="123"/>
      <c r="AQ64" s="126" t="s">
        <v>77</v>
      </c>
      <c r="AR64" s="127"/>
      <c r="AS64" s="128">
        <f>ROUND(SUM(AS65:AS66),2)</f>
        <v>0</v>
      </c>
      <c r="AT64" s="129">
        <f>ROUND(SUM(AV64:AW64),2)</f>
        <v>0</v>
      </c>
      <c r="AU64" s="130">
        <f>ROUND(SUM(AU65:AU66),5)</f>
        <v>0</v>
      </c>
      <c r="AV64" s="129">
        <f>ROUND(AZ64*L26,2)</f>
        <v>0</v>
      </c>
      <c r="AW64" s="129">
        <f>ROUND(BA64*L27,2)</f>
        <v>0</v>
      </c>
      <c r="AX64" s="129">
        <f>ROUND(BB64*L26,2)</f>
        <v>0</v>
      </c>
      <c r="AY64" s="129">
        <f>ROUND(BC64*L27,2)</f>
        <v>0</v>
      </c>
      <c r="AZ64" s="129">
        <f>ROUND(SUM(AZ65:AZ66),2)</f>
        <v>0</v>
      </c>
      <c r="BA64" s="129">
        <f>ROUND(SUM(BA65:BA66),2)</f>
        <v>0</v>
      </c>
      <c r="BB64" s="129">
        <f>ROUND(SUM(BB65:BB66),2)</f>
        <v>0</v>
      </c>
      <c r="BC64" s="129">
        <f>ROUND(SUM(BC65:BC66),2)</f>
        <v>0</v>
      </c>
      <c r="BD64" s="131">
        <f>ROUND(SUM(BD65:BD66),2)</f>
        <v>0</v>
      </c>
      <c r="BS64" s="132" t="s">
        <v>70</v>
      </c>
      <c r="BT64" s="132" t="s">
        <v>78</v>
      </c>
      <c r="BU64" s="132" t="s">
        <v>72</v>
      </c>
      <c r="BV64" s="132" t="s">
        <v>73</v>
      </c>
      <c r="BW64" s="132" t="s">
        <v>107</v>
      </c>
      <c r="BX64" s="132" t="s">
        <v>7</v>
      </c>
      <c r="CL64" s="132" t="s">
        <v>21</v>
      </c>
      <c r="CM64" s="132" t="s">
        <v>81</v>
      </c>
    </row>
    <row r="65" s="6" customFormat="1" ht="28.5" customHeight="1">
      <c r="A65" s="133" t="s">
        <v>82</v>
      </c>
      <c r="B65" s="134"/>
      <c r="C65" s="135"/>
      <c r="D65" s="135"/>
      <c r="E65" s="136" t="s">
        <v>108</v>
      </c>
      <c r="F65" s="136"/>
      <c r="G65" s="136"/>
      <c r="H65" s="136"/>
      <c r="I65" s="136"/>
      <c r="J65" s="135"/>
      <c r="K65" s="136" t="s">
        <v>109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7">
        <f>'definitivní (1) - definit...'!J29</f>
        <v>0</v>
      </c>
      <c r="AH65" s="135"/>
      <c r="AI65" s="135"/>
      <c r="AJ65" s="135"/>
      <c r="AK65" s="135"/>
      <c r="AL65" s="135"/>
      <c r="AM65" s="135"/>
      <c r="AN65" s="137">
        <f>SUM(AG65,AT65)</f>
        <v>0</v>
      </c>
      <c r="AO65" s="135"/>
      <c r="AP65" s="135"/>
      <c r="AQ65" s="138" t="s">
        <v>83</v>
      </c>
      <c r="AR65" s="139"/>
      <c r="AS65" s="140">
        <v>0</v>
      </c>
      <c r="AT65" s="141">
        <f>ROUND(SUM(AV65:AW65),2)</f>
        <v>0</v>
      </c>
      <c r="AU65" s="142">
        <f>'definitivní (1) - definit...'!P82</f>
        <v>0</v>
      </c>
      <c r="AV65" s="141">
        <f>'definitivní (1) - definit...'!J32</f>
        <v>0</v>
      </c>
      <c r="AW65" s="141">
        <f>'definitivní (1) - definit...'!J33</f>
        <v>0</v>
      </c>
      <c r="AX65" s="141">
        <f>'definitivní (1) - definit...'!J34</f>
        <v>0</v>
      </c>
      <c r="AY65" s="141">
        <f>'definitivní (1) - definit...'!J35</f>
        <v>0</v>
      </c>
      <c r="AZ65" s="141">
        <f>'definitivní (1) - definit...'!F32</f>
        <v>0</v>
      </c>
      <c r="BA65" s="141">
        <f>'definitivní (1) - definit...'!F33</f>
        <v>0</v>
      </c>
      <c r="BB65" s="141">
        <f>'definitivní (1) - definit...'!F34</f>
        <v>0</v>
      </c>
      <c r="BC65" s="141">
        <f>'definitivní (1) - definit...'!F35</f>
        <v>0</v>
      </c>
      <c r="BD65" s="143">
        <f>'definitivní (1) - definit...'!F36</f>
        <v>0</v>
      </c>
      <c r="BT65" s="144" t="s">
        <v>81</v>
      </c>
      <c r="BV65" s="144" t="s">
        <v>73</v>
      </c>
      <c r="BW65" s="144" t="s">
        <v>110</v>
      </c>
      <c r="BX65" s="144" t="s">
        <v>107</v>
      </c>
      <c r="CL65" s="144" t="s">
        <v>21</v>
      </c>
    </row>
    <row r="66" s="6" customFormat="1" ht="28.5" customHeight="1">
      <c r="A66" s="133" t="s">
        <v>82</v>
      </c>
      <c r="B66" s="134"/>
      <c r="C66" s="135"/>
      <c r="D66" s="135"/>
      <c r="E66" s="136" t="s">
        <v>111</v>
      </c>
      <c r="F66" s="136"/>
      <c r="G66" s="136"/>
      <c r="H66" s="136"/>
      <c r="I66" s="136"/>
      <c r="J66" s="135"/>
      <c r="K66" s="136" t="s">
        <v>111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7">
        <f>'Provizorní - Provizorní'!J29</f>
        <v>0</v>
      </c>
      <c r="AH66" s="135"/>
      <c r="AI66" s="135"/>
      <c r="AJ66" s="135"/>
      <c r="AK66" s="135"/>
      <c r="AL66" s="135"/>
      <c r="AM66" s="135"/>
      <c r="AN66" s="137">
        <f>SUM(AG66,AT66)</f>
        <v>0</v>
      </c>
      <c r="AO66" s="135"/>
      <c r="AP66" s="135"/>
      <c r="AQ66" s="138" t="s">
        <v>83</v>
      </c>
      <c r="AR66" s="139"/>
      <c r="AS66" s="140">
        <v>0</v>
      </c>
      <c r="AT66" s="141">
        <f>ROUND(SUM(AV66:AW66),2)</f>
        <v>0</v>
      </c>
      <c r="AU66" s="142">
        <f>'Provizorní - Provizorní'!P82</f>
        <v>0</v>
      </c>
      <c r="AV66" s="141">
        <f>'Provizorní - Provizorní'!J32</f>
        <v>0</v>
      </c>
      <c r="AW66" s="141">
        <f>'Provizorní - Provizorní'!J33</f>
        <v>0</v>
      </c>
      <c r="AX66" s="141">
        <f>'Provizorní - Provizorní'!J34</f>
        <v>0</v>
      </c>
      <c r="AY66" s="141">
        <f>'Provizorní - Provizorní'!J35</f>
        <v>0</v>
      </c>
      <c r="AZ66" s="141">
        <f>'Provizorní - Provizorní'!F32</f>
        <v>0</v>
      </c>
      <c r="BA66" s="141">
        <f>'Provizorní - Provizorní'!F33</f>
        <v>0</v>
      </c>
      <c r="BB66" s="141">
        <f>'Provizorní - Provizorní'!F34</f>
        <v>0</v>
      </c>
      <c r="BC66" s="141">
        <f>'Provizorní - Provizorní'!F35</f>
        <v>0</v>
      </c>
      <c r="BD66" s="143">
        <f>'Provizorní - Provizorní'!F36</f>
        <v>0</v>
      </c>
      <c r="BT66" s="144" t="s">
        <v>81</v>
      </c>
      <c r="BV66" s="144" t="s">
        <v>73</v>
      </c>
      <c r="BW66" s="144" t="s">
        <v>112</v>
      </c>
      <c r="BX66" s="144" t="s">
        <v>107</v>
      </c>
      <c r="CL66" s="144" t="s">
        <v>21</v>
      </c>
    </row>
    <row r="67" s="5" customFormat="1" ht="31.5" customHeight="1">
      <c r="B67" s="120"/>
      <c r="C67" s="121"/>
      <c r="D67" s="122" t="s">
        <v>113</v>
      </c>
      <c r="E67" s="122"/>
      <c r="F67" s="122"/>
      <c r="G67" s="122"/>
      <c r="H67" s="122"/>
      <c r="I67" s="123"/>
      <c r="J67" s="122" t="s">
        <v>114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4">
        <f>ROUND(AG68,2)</f>
        <v>0</v>
      </c>
      <c r="AH67" s="123"/>
      <c r="AI67" s="123"/>
      <c r="AJ67" s="123"/>
      <c r="AK67" s="123"/>
      <c r="AL67" s="123"/>
      <c r="AM67" s="123"/>
      <c r="AN67" s="125">
        <f>SUM(AG67,AT67)</f>
        <v>0</v>
      </c>
      <c r="AO67" s="123"/>
      <c r="AP67" s="123"/>
      <c r="AQ67" s="126" t="s">
        <v>77</v>
      </c>
      <c r="AR67" s="127"/>
      <c r="AS67" s="128">
        <f>ROUND(AS68,2)</f>
        <v>0</v>
      </c>
      <c r="AT67" s="129">
        <f>ROUND(SUM(AV67:AW67),2)</f>
        <v>0</v>
      </c>
      <c r="AU67" s="130">
        <f>ROUND(AU68,5)</f>
        <v>0</v>
      </c>
      <c r="AV67" s="129">
        <f>ROUND(AZ67*L26,2)</f>
        <v>0</v>
      </c>
      <c r="AW67" s="129">
        <f>ROUND(BA67*L27,2)</f>
        <v>0</v>
      </c>
      <c r="AX67" s="129">
        <f>ROUND(BB67*L26,2)</f>
        <v>0</v>
      </c>
      <c r="AY67" s="129">
        <f>ROUND(BC67*L27,2)</f>
        <v>0</v>
      </c>
      <c r="AZ67" s="129">
        <f>ROUND(AZ68,2)</f>
        <v>0</v>
      </c>
      <c r="BA67" s="129">
        <f>ROUND(BA68,2)</f>
        <v>0</v>
      </c>
      <c r="BB67" s="129">
        <f>ROUND(BB68,2)</f>
        <v>0</v>
      </c>
      <c r="BC67" s="129">
        <f>ROUND(BC68,2)</f>
        <v>0</v>
      </c>
      <c r="BD67" s="131">
        <f>ROUND(BD68,2)</f>
        <v>0</v>
      </c>
      <c r="BS67" s="132" t="s">
        <v>70</v>
      </c>
      <c r="BT67" s="132" t="s">
        <v>78</v>
      </c>
      <c r="BU67" s="132" t="s">
        <v>72</v>
      </c>
      <c r="BV67" s="132" t="s">
        <v>73</v>
      </c>
      <c r="BW67" s="132" t="s">
        <v>115</v>
      </c>
      <c r="BX67" s="132" t="s">
        <v>7</v>
      </c>
      <c r="CL67" s="132" t="s">
        <v>21</v>
      </c>
      <c r="CM67" s="132" t="s">
        <v>81</v>
      </c>
    </row>
    <row r="68" s="6" customFormat="1" ht="16.5" customHeight="1">
      <c r="A68" s="133" t="s">
        <v>82</v>
      </c>
      <c r="B68" s="134"/>
      <c r="C68" s="135"/>
      <c r="D68" s="135"/>
      <c r="E68" s="136" t="s">
        <v>113</v>
      </c>
      <c r="F68" s="136"/>
      <c r="G68" s="136"/>
      <c r="H68" s="136"/>
      <c r="I68" s="136"/>
      <c r="J68" s="135"/>
      <c r="K68" s="136" t="s">
        <v>116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7">
        <f>'SO VON - SO VON - Vedlejš...'!J29</f>
        <v>0</v>
      </c>
      <c r="AH68" s="135"/>
      <c r="AI68" s="135"/>
      <c r="AJ68" s="135"/>
      <c r="AK68" s="135"/>
      <c r="AL68" s="135"/>
      <c r="AM68" s="135"/>
      <c r="AN68" s="137">
        <f>SUM(AG68,AT68)</f>
        <v>0</v>
      </c>
      <c r="AO68" s="135"/>
      <c r="AP68" s="135"/>
      <c r="AQ68" s="138" t="s">
        <v>83</v>
      </c>
      <c r="AR68" s="139"/>
      <c r="AS68" s="145">
        <v>0</v>
      </c>
      <c r="AT68" s="146">
        <f>ROUND(SUM(AV68:AW68),2)</f>
        <v>0</v>
      </c>
      <c r="AU68" s="147">
        <f>'SO VON - SO VON - Vedlejš...'!P90</f>
        <v>0</v>
      </c>
      <c r="AV68" s="146">
        <f>'SO VON - SO VON - Vedlejš...'!J32</f>
        <v>0</v>
      </c>
      <c r="AW68" s="146">
        <f>'SO VON - SO VON - Vedlejš...'!J33</f>
        <v>0</v>
      </c>
      <c r="AX68" s="146">
        <f>'SO VON - SO VON - Vedlejš...'!J34</f>
        <v>0</v>
      </c>
      <c r="AY68" s="146">
        <f>'SO VON - SO VON - Vedlejš...'!J35</f>
        <v>0</v>
      </c>
      <c r="AZ68" s="146">
        <f>'SO VON - SO VON - Vedlejš...'!F32</f>
        <v>0</v>
      </c>
      <c r="BA68" s="146">
        <f>'SO VON - SO VON - Vedlejš...'!F33</f>
        <v>0</v>
      </c>
      <c r="BB68" s="146">
        <f>'SO VON - SO VON - Vedlejš...'!F34</f>
        <v>0</v>
      </c>
      <c r="BC68" s="146">
        <f>'SO VON - SO VON - Vedlejš...'!F35</f>
        <v>0</v>
      </c>
      <c r="BD68" s="148">
        <f>'SO VON - SO VON - Vedlejš...'!F36</f>
        <v>0</v>
      </c>
      <c r="BT68" s="144" t="s">
        <v>81</v>
      </c>
      <c r="BV68" s="144" t="s">
        <v>73</v>
      </c>
      <c r="BW68" s="144" t="s">
        <v>117</v>
      </c>
      <c r="BX68" s="144" t="s">
        <v>115</v>
      </c>
      <c r="CL68" s="144" t="s">
        <v>21</v>
      </c>
    </row>
    <row r="69" s="1" customFormat="1" ht="30" customHeight="1">
      <c r="B69" s="47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3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73"/>
    </row>
  </sheetData>
  <sheetProtection sheet="1" formatColumns="0" formatRows="0" objects="1" scenarios="1" spinCount="100000" saltValue="FjB3pElBq6I5zz9F1KK8SEZ+aKVjxiE9cnf2uKwQ8WMvSQvPWx8lGSg/dbdl4Q+ZNCABiUwxtSfx9tFZHt2oSg==" hashValue="ReMFNhl9UoYOENvEnQ88Uzg9w1VjEKY0SUVCHvFRk+tyVVQ2jB/M9bVxNm0/9AKT6+GpDvPscKqoseCw6xHeCg==" algorithmName="SHA-512" password="CC35"/>
  <mergeCells count="10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67:H67"/>
    <mergeCell ref="D58:H58"/>
    <mergeCell ref="E59:I59"/>
    <mergeCell ref="D60:H60"/>
    <mergeCell ref="E61:I61"/>
    <mergeCell ref="D62:H62"/>
    <mergeCell ref="E63:I63"/>
    <mergeCell ref="D64:H64"/>
    <mergeCell ref="E65:I65"/>
    <mergeCell ref="E66:I66"/>
    <mergeCell ref="E68:I68"/>
    <mergeCell ref="AM46:AP46"/>
    <mergeCell ref="AS46:AT48"/>
    <mergeCell ref="AN49:AP49"/>
    <mergeCell ref="K65:AF65"/>
    <mergeCell ref="J64:AF64"/>
    <mergeCell ref="K66:AF66"/>
    <mergeCell ref="J67:AF67"/>
    <mergeCell ref="K68:AF68"/>
    <mergeCell ref="AG64:AM64"/>
    <mergeCell ref="AG63:AM63"/>
    <mergeCell ref="AG65:AM65"/>
    <mergeCell ref="AG66:AM66"/>
    <mergeCell ref="AG67:AM67"/>
    <mergeCell ref="AG68:AM68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L42:AO42"/>
    <mergeCell ref="AM44:AN44"/>
    <mergeCell ref="I49:AF49"/>
    <mergeCell ref="AG49:AM49"/>
    <mergeCell ref="K53:AF53"/>
    <mergeCell ref="J54:AF54"/>
    <mergeCell ref="K55:AF55"/>
    <mergeCell ref="J56:AF56"/>
    <mergeCell ref="K57:AF57"/>
    <mergeCell ref="J58:AF58"/>
    <mergeCell ref="K59:AF59"/>
    <mergeCell ref="J60:AF60"/>
    <mergeCell ref="K61:AF61"/>
    <mergeCell ref="J62:AF62"/>
    <mergeCell ref="K63:AF63"/>
    <mergeCell ref="AG51:AM51"/>
    <mergeCell ref="C49:G49"/>
    <mergeCell ref="D52:H52"/>
    <mergeCell ref="E53:I53"/>
    <mergeCell ref="D54:H54"/>
    <mergeCell ref="E55:I55"/>
    <mergeCell ref="D56:H56"/>
    <mergeCell ref="E57:I57"/>
  </mergeCells>
  <hyperlinks>
    <hyperlink ref="K1:S1" location="C2" display="1) Rekapitulace stavby"/>
    <hyperlink ref="W1:AI1" location="C51" display="2) Rekapitulace objektů stavby a soupisů prací"/>
    <hyperlink ref="A53" location="'SO 180 - SO 180 - Dopravn...'!C2" display="/"/>
    <hyperlink ref="A55" location="'SO 201 - SO 201 - Slánská...'!C2" display="/"/>
    <hyperlink ref="A57" location="'SO 441 - SO 441-Veřejné o...'!C2" display="/"/>
    <hyperlink ref="A59" location="'SO 442 - SO 442-Veřejné o...'!C2" display="/"/>
    <hyperlink ref="A61" location="'SO 451 - SO 451-Přeložka ...'!C2" display="/"/>
    <hyperlink ref="A63" location="'SO 452 - SO 452-Přeložka ...'!C2" display="/"/>
    <hyperlink ref="A65" location="'definitivní (1) - definit...'!C2" display="/"/>
    <hyperlink ref="A66" location="'Provizorní - Provizorní'!C2" display="/"/>
    <hyperlink ref="A68" location="'SO VON - SO VON - Vedlejš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117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2183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2184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ROUND(J90,2)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ROUND(SUM(BE90:BE142), 2)</f>
        <v>0</v>
      </c>
      <c r="G32" s="48"/>
      <c r="H32" s="48"/>
      <c r="I32" s="171">
        <v>0.20999999999999999</v>
      </c>
      <c r="J32" s="170">
        <f>ROUND(ROUND((SUM(BE90:BE142)),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ROUND(SUM(BF90:BF142), 2)</f>
        <v>0</v>
      </c>
      <c r="G33" s="48"/>
      <c r="H33" s="48"/>
      <c r="I33" s="171">
        <v>0.14999999999999999</v>
      </c>
      <c r="J33" s="170">
        <f>ROUND(ROUND((SUM(BF90:BF142)),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ROUND(SUM(BG90:BG142),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ROUND(SUM(BH90:BH142),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ROUND(SUM(BI90:BI142),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2183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VON - SO VON - Vedlejší a ostatní náklady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J90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2185</v>
      </c>
      <c r="E61" s="193"/>
      <c r="F61" s="193"/>
      <c r="G61" s="193"/>
      <c r="H61" s="193"/>
      <c r="I61" s="194"/>
      <c r="J61" s="195">
        <f>J91</f>
        <v>0</v>
      </c>
      <c r="K61" s="196"/>
    </row>
    <row r="62" s="9" customFormat="1" ht="19.92" customHeight="1">
      <c r="B62" s="197"/>
      <c r="C62" s="198"/>
      <c r="D62" s="199" t="s">
        <v>1701</v>
      </c>
      <c r="E62" s="200"/>
      <c r="F62" s="200"/>
      <c r="G62" s="200"/>
      <c r="H62" s="200"/>
      <c r="I62" s="201"/>
      <c r="J62" s="202">
        <f>J92</f>
        <v>0</v>
      </c>
      <c r="K62" s="203"/>
    </row>
    <row r="63" s="9" customFormat="1" ht="19.92" customHeight="1">
      <c r="B63" s="197"/>
      <c r="C63" s="198"/>
      <c r="D63" s="199" t="s">
        <v>2186</v>
      </c>
      <c r="E63" s="200"/>
      <c r="F63" s="200"/>
      <c r="G63" s="200"/>
      <c r="H63" s="200"/>
      <c r="I63" s="201"/>
      <c r="J63" s="202">
        <f>J106</f>
        <v>0</v>
      </c>
      <c r="K63" s="203"/>
    </row>
    <row r="64" s="9" customFormat="1" ht="19.92" customHeight="1">
      <c r="B64" s="197"/>
      <c r="C64" s="198"/>
      <c r="D64" s="199" t="s">
        <v>2187</v>
      </c>
      <c r="E64" s="200"/>
      <c r="F64" s="200"/>
      <c r="G64" s="200"/>
      <c r="H64" s="200"/>
      <c r="I64" s="201"/>
      <c r="J64" s="202">
        <f>J110</f>
        <v>0</v>
      </c>
      <c r="K64" s="203"/>
    </row>
    <row r="65" s="9" customFormat="1" ht="19.92" customHeight="1">
      <c r="B65" s="197"/>
      <c r="C65" s="198"/>
      <c r="D65" s="199" t="s">
        <v>2188</v>
      </c>
      <c r="E65" s="200"/>
      <c r="F65" s="200"/>
      <c r="G65" s="200"/>
      <c r="H65" s="200"/>
      <c r="I65" s="201"/>
      <c r="J65" s="202">
        <f>J121</f>
        <v>0</v>
      </c>
      <c r="K65" s="203"/>
    </row>
    <row r="66" s="9" customFormat="1" ht="19.92" customHeight="1">
      <c r="B66" s="197"/>
      <c r="C66" s="198"/>
      <c r="D66" s="199" t="s">
        <v>2189</v>
      </c>
      <c r="E66" s="200"/>
      <c r="F66" s="200"/>
      <c r="G66" s="200"/>
      <c r="H66" s="200"/>
      <c r="I66" s="201"/>
      <c r="J66" s="202">
        <f>J128</f>
        <v>0</v>
      </c>
      <c r="K66" s="203"/>
    </row>
    <row r="67" s="9" customFormat="1" ht="19.92" customHeight="1">
      <c r="B67" s="197"/>
      <c r="C67" s="198"/>
      <c r="D67" s="199" t="s">
        <v>2190</v>
      </c>
      <c r="E67" s="200"/>
      <c r="F67" s="200"/>
      <c r="G67" s="200"/>
      <c r="H67" s="200"/>
      <c r="I67" s="201"/>
      <c r="J67" s="202">
        <f>J131</f>
        <v>0</v>
      </c>
      <c r="K67" s="203"/>
    </row>
    <row r="68" s="9" customFormat="1" ht="19.92" customHeight="1">
      <c r="B68" s="197"/>
      <c r="C68" s="198"/>
      <c r="D68" s="199" t="s">
        <v>2191</v>
      </c>
      <c r="E68" s="200"/>
      <c r="F68" s="200"/>
      <c r="G68" s="200"/>
      <c r="H68" s="200"/>
      <c r="I68" s="201"/>
      <c r="J68" s="202">
        <f>J133</f>
        <v>0</v>
      </c>
      <c r="K68" s="203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57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79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82"/>
      <c r="J74" s="72"/>
      <c r="K74" s="72"/>
      <c r="L74" s="73"/>
    </row>
    <row r="75" s="1" customFormat="1" ht="36.96" customHeight="1">
      <c r="B75" s="47"/>
      <c r="C75" s="74" t="s">
        <v>134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6.5" customHeight="1">
      <c r="B78" s="47"/>
      <c r="C78" s="75"/>
      <c r="D78" s="75"/>
      <c r="E78" s="205" t="str">
        <f>E7</f>
        <v>Slánská, most X 039, č.akce 999 401, Praha 6</v>
      </c>
      <c r="F78" s="77"/>
      <c r="G78" s="77"/>
      <c r="H78" s="77"/>
      <c r="I78" s="204"/>
      <c r="J78" s="75"/>
      <c r="K78" s="75"/>
      <c r="L78" s="73"/>
    </row>
    <row r="79">
      <c r="B79" s="29"/>
      <c r="C79" s="77" t="s">
        <v>124</v>
      </c>
      <c r="D79" s="206"/>
      <c r="E79" s="206"/>
      <c r="F79" s="206"/>
      <c r="G79" s="206"/>
      <c r="H79" s="206"/>
      <c r="I79" s="149"/>
      <c r="J79" s="206"/>
      <c r="K79" s="206"/>
      <c r="L79" s="207"/>
    </row>
    <row r="80" s="1" customFormat="1" ht="16.5" customHeight="1">
      <c r="B80" s="47"/>
      <c r="C80" s="75"/>
      <c r="D80" s="75"/>
      <c r="E80" s="205" t="s">
        <v>2183</v>
      </c>
      <c r="F80" s="75"/>
      <c r="G80" s="75"/>
      <c r="H80" s="75"/>
      <c r="I80" s="204"/>
      <c r="J80" s="75"/>
      <c r="K80" s="75"/>
      <c r="L80" s="73"/>
    </row>
    <row r="81" s="1" customFormat="1" ht="14.4" customHeight="1">
      <c r="B81" s="47"/>
      <c r="C81" s="77" t="s">
        <v>126</v>
      </c>
      <c r="D81" s="75"/>
      <c r="E81" s="75"/>
      <c r="F81" s="75"/>
      <c r="G81" s="75"/>
      <c r="H81" s="75"/>
      <c r="I81" s="204"/>
      <c r="J81" s="75"/>
      <c r="K81" s="75"/>
      <c r="L81" s="73"/>
    </row>
    <row r="82" s="1" customFormat="1" ht="17.25" customHeight="1">
      <c r="B82" s="47"/>
      <c r="C82" s="75"/>
      <c r="D82" s="75"/>
      <c r="E82" s="83" t="str">
        <f>E11</f>
        <v>SO VON - SO VON - Vedlejší a ostatní náklady</v>
      </c>
      <c r="F82" s="75"/>
      <c r="G82" s="75"/>
      <c r="H82" s="75"/>
      <c r="I82" s="204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8" customHeight="1">
      <c r="B84" s="47"/>
      <c r="C84" s="77" t="s">
        <v>23</v>
      </c>
      <c r="D84" s="75"/>
      <c r="E84" s="75"/>
      <c r="F84" s="208" t="str">
        <f>F14</f>
        <v xml:space="preserve"> </v>
      </c>
      <c r="G84" s="75"/>
      <c r="H84" s="75"/>
      <c r="I84" s="209" t="s">
        <v>25</v>
      </c>
      <c r="J84" s="86" t="str">
        <f>IF(J14="","",J14)</f>
        <v>12. 4. 2018</v>
      </c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="1" customFormat="1">
      <c r="B86" s="47"/>
      <c r="C86" s="77" t="s">
        <v>27</v>
      </c>
      <c r="D86" s="75"/>
      <c r="E86" s="75"/>
      <c r="F86" s="208" t="str">
        <f>E17</f>
        <v>TSK Praha</v>
      </c>
      <c r="G86" s="75"/>
      <c r="H86" s="75"/>
      <c r="I86" s="209" t="s">
        <v>33</v>
      </c>
      <c r="J86" s="208" t="str">
        <f>E23</f>
        <v>Pontex s.r.o.</v>
      </c>
      <c r="K86" s="75"/>
      <c r="L86" s="73"/>
    </row>
    <row r="87" s="1" customFormat="1" ht="14.4" customHeight="1">
      <c r="B87" s="47"/>
      <c r="C87" s="77" t="s">
        <v>31</v>
      </c>
      <c r="D87" s="75"/>
      <c r="E87" s="75"/>
      <c r="F87" s="208" t="str">
        <f>IF(E20="","",E20)</f>
        <v/>
      </c>
      <c r="G87" s="75"/>
      <c r="H87" s="75"/>
      <c r="I87" s="204"/>
      <c r="J87" s="75"/>
      <c r="K87" s="75"/>
      <c r="L87" s="73"/>
    </row>
    <row r="88" s="1" customFormat="1" ht="10.32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="10" customFormat="1" ht="29.28" customHeight="1">
      <c r="B89" s="210"/>
      <c r="C89" s="211" t="s">
        <v>135</v>
      </c>
      <c r="D89" s="212" t="s">
        <v>56</v>
      </c>
      <c r="E89" s="212" t="s">
        <v>52</v>
      </c>
      <c r="F89" s="212" t="s">
        <v>136</v>
      </c>
      <c r="G89" s="212" t="s">
        <v>137</v>
      </c>
      <c r="H89" s="212" t="s">
        <v>138</v>
      </c>
      <c r="I89" s="213" t="s">
        <v>139</v>
      </c>
      <c r="J89" s="212" t="s">
        <v>129</v>
      </c>
      <c r="K89" s="214" t="s">
        <v>140</v>
      </c>
      <c r="L89" s="215"/>
      <c r="M89" s="103" t="s">
        <v>141</v>
      </c>
      <c r="N89" s="104" t="s">
        <v>41</v>
      </c>
      <c r="O89" s="104" t="s">
        <v>142</v>
      </c>
      <c r="P89" s="104" t="s">
        <v>143</v>
      </c>
      <c r="Q89" s="104" t="s">
        <v>144</v>
      </c>
      <c r="R89" s="104" t="s">
        <v>145</v>
      </c>
      <c r="S89" s="104" t="s">
        <v>146</v>
      </c>
      <c r="T89" s="105" t="s">
        <v>147</v>
      </c>
    </row>
    <row r="90" s="1" customFormat="1" ht="29.28" customHeight="1">
      <c r="B90" s="47"/>
      <c r="C90" s="109" t="s">
        <v>130</v>
      </c>
      <c r="D90" s="75"/>
      <c r="E90" s="75"/>
      <c r="F90" s="75"/>
      <c r="G90" s="75"/>
      <c r="H90" s="75"/>
      <c r="I90" s="204"/>
      <c r="J90" s="216">
        <f>BK90</f>
        <v>0</v>
      </c>
      <c r="K90" s="75"/>
      <c r="L90" s="73"/>
      <c r="M90" s="106"/>
      <c r="N90" s="107"/>
      <c r="O90" s="107"/>
      <c r="P90" s="217">
        <f>P91</f>
        <v>0</v>
      </c>
      <c r="Q90" s="107"/>
      <c r="R90" s="217">
        <f>R91</f>
        <v>0</v>
      </c>
      <c r="S90" s="107"/>
      <c r="T90" s="218">
        <f>T91</f>
        <v>0</v>
      </c>
      <c r="AT90" s="25" t="s">
        <v>70</v>
      </c>
      <c r="AU90" s="25" t="s">
        <v>131</v>
      </c>
      <c r="BK90" s="219">
        <f>BK91</f>
        <v>0</v>
      </c>
    </row>
    <row r="91" s="11" customFormat="1" ht="37.44001" customHeight="1">
      <c r="B91" s="220"/>
      <c r="C91" s="221"/>
      <c r="D91" s="222" t="s">
        <v>70</v>
      </c>
      <c r="E91" s="223" t="s">
        <v>2029</v>
      </c>
      <c r="F91" s="223" t="s">
        <v>2030</v>
      </c>
      <c r="G91" s="221"/>
      <c r="H91" s="221"/>
      <c r="I91" s="224"/>
      <c r="J91" s="225">
        <f>BK91</f>
        <v>0</v>
      </c>
      <c r="K91" s="221"/>
      <c r="L91" s="226"/>
      <c r="M91" s="227"/>
      <c r="N91" s="228"/>
      <c r="O91" s="228"/>
      <c r="P91" s="229">
        <f>P92+P106+P110+P121+P128+P131+P133</f>
        <v>0</v>
      </c>
      <c r="Q91" s="228"/>
      <c r="R91" s="229">
        <f>R92+R106+R110+R121+R128+R131+R133</f>
        <v>0</v>
      </c>
      <c r="S91" s="228"/>
      <c r="T91" s="230">
        <f>T92+T106+T110+T121+T128+T131+T133</f>
        <v>0</v>
      </c>
      <c r="AR91" s="231" t="s">
        <v>180</v>
      </c>
      <c r="AT91" s="232" t="s">
        <v>70</v>
      </c>
      <c r="AU91" s="232" t="s">
        <v>71</v>
      </c>
      <c r="AY91" s="231" t="s">
        <v>150</v>
      </c>
      <c r="BK91" s="233">
        <f>BK92+BK106+BK110+BK121+BK128+BK131+BK133</f>
        <v>0</v>
      </c>
    </row>
    <row r="92" s="11" customFormat="1" ht="19.92" customHeight="1">
      <c r="B92" s="220"/>
      <c r="C92" s="221"/>
      <c r="D92" s="222" t="s">
        <v>70</v>
      </c>
      <c r="E92" s="234" t="s">
        <v>1858</v>
      </c>
      <c r="F92" s="234" t="s">
        <v>1859</v>
      </c>
      <c r="G92" s="221"/>
      <c r="H92" s="221"/>
      <c r="I92" s="224"/>
      <c r="J92" s="235">
        <f>BK92</f>
        <v>0</v>
      </c>
      <c r="K92" s="221"/>
      <c r="L92" s="226"/>
      <c r="M92" s="227"/>
      <c r="N92" s="228"/>
      <c r="O92" s="228"/>
      <c r="P92" s="229">
        <f>SUM(P93:P105)</f>
        <v>0</v>
      </c>
      <c r="Q92" s="228"/>
      <c r="R92" s="229">
        <f>SUM(R93:R105)</f>
        <v>0</v>
      </c>
      <c r="S92" s="228"/>
      <c r="T92" s="230">
        <f>SUM(T93:T105)</f>
        <v>0</v>
      </c>
      <c r="AR92" s="231" t="s">
        <v>180</v>
      </c>
      <c r="AT92" s="232" t="s">
        <v>70</v>
      </c>
      <c r="AU92" s="232" t="s">
        <v>78</v>
      </c>
      <c r="AY92" s="231" t="s">
        <v>150</v>
      </c>
      <c r="BK92" s="233">
        <f>SUM(BK93:BK105)</f>
        <v>0</v>
      </c>
    </row>
    <row r="93" s="1" customFormat="1" ht="25.5" customHeight="1">
      <c r="B93" s="47"/>
      <c r="C93" s="236" t="s">
        <v>78</v>
      </c>
      <c r="D93" s="236" t="s">
        <v>153</v>
      </c>
      <c r="E93" s="237" t="s">
        <v>2192</v>
      </c>
      <c r="F93" s="238" t="s">
        <v>2193</v>
      </c>
      <c r="G93" s="239" t="s">
        <v>642</v>
      </c>
      <c r="H93" s="240">
        <v>1</v>
      </c>
      <c r="I93" s="241"/>
      <c r="J93" s="242">
        <f>ROUND(I93*H93,2)</f>
        <v>0</v>
      </c>
      <c r="K93" s="238" t="s">
        <v>21</v>
      </c>
      <c r="L93" s="73"/>
      <c r="M93" s="243" t="s">
        <v>21</v>
      </c>
      <c r="N93" s="244" t="s">
        <v>42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1863</v>
      </c>
      <c r="AT93" s="25" t="s">
        <v>153</v>
      </c>
      <c r="AU93" s="25" t="s">
        <v>81</v>
      </c>
      <c r="AY93" s="25" t="s">
        <v>150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78</v>
      </c>
      <c r="BK93" s="247">
        <f>ROUND(I93*H93,2)</f>
        <v>0</v>
      </c>
      <c r="BL93" s="25" t="s">
        <v>1863</v>
      </c>
      <c r="BM93" s="25" t="s">
        <v>2194</v>
      </c>
    </row>
    <row r="94" s="12" customFormat="1">
      <c r="B94" s="248"/>
      <c r="C94" s="249"/>
      <c r="D94" s="250" t="s">
        <v>160</v>
      </c>
      <c r="E94" s="251" t="s">
        <v>21</v>
      </c>
      <c r="F94" s="252" t="s">
        <v>2195</v>
      </c>
      <c r="G94" s="249"/>
      <c r="H94" s="253">
        <v>1</v>
      </c>
      <c r="I94" s="254"/>
      <c r="J94" s="249"/>
      <c r="K94" s="249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160</v>
      </c>
      <c r="AU94" s="259" t="s">
        <v>81</v>
      </c>
      <c r="AV94" s="12" t="s">
        <v>81</v>
      </c>
      <c r="AW94" s="12" t="s">
        <v>35</v>
      </c>
      <c r="AX94" s="12" t="s">
        <v>78</v>
      </c>
      <c r="AY94" s="259" t="s">
        <v>150</v>
      </c>
    </row>
    <row r="95" s="1" customFormat="1" ht="16.5" customHeight="1">
      <c r="B95" s="47"/>
      <c r="C95" s="236" t="s">
        <v>81</v>
      </c>
      <c r="D95" s="236" t="s">
        <v>153</v>
      </c>
      <c r="E95" s="237" t="s">
        <v>2196</v>
      </c>
      <c r="F95" s="238" t="s">
        <v>2197</v>
      </c>
      <c r="G95" s="239" t="s">
        <v>642</v>
      </c>
      <c r="H95" s="240">
        <v>1</v>
      </c>
      <c r="I95" s="241"/>
      <c r="J95" s="242">
        <f>ROUND(I95*H95,2)</f>
        <v>0</v>
      </c>
      <c r="K95" s="238" t="s">
        <v>21</v>
      </c>
      <c r="L95" s="73"/>
      <c r="M95" s="243" t="s">
        <v>21</v>
      </c>
      <c r="N95" s="244" t="s">
        <v>42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5" t="s">
        <v>1863</v>
      </c>
      <c r="AT95" s="25" t="s">
        <v>153</v>
      </c>
      <c r="AU95" s="25" t="s">
        <v>81</v>
      </c>
      <c r="AY95" s="25" t="s">
        <v>150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5" t="s">
        <v>78</v>
      </c>
      <c r="BK95" s="247">
        <f>ROUND(I95*H95,2)</f>
        <v>0</v>
      </c>
      <c r="BL95" s="25" t="s">
        <v>1863</v>
      </c>
      <c r="BM95" s="25" t="s">
        <v>2198</v>
      </c>
    </row>
    <row r="96" s="1" customFormat="1" ht="16.5" customHeight="1">
      <c r="B96" s="47"/>
      <c r="C96" s="236" t="s">
        <v>170</v>
      </c>
      <c r="D96" s="236" t="s">
        <v>153</v>
      </c>
      <c r="E96" s="237" t="s">
        <v>2199</v>
      </c>
      <c r="F96" s="238" t="s">
        <v>2200</v>
      </c>
      <c r="G96" s="239" t="s">
        <v>642</v>
      </c>
      <c r="H96" s="240">
        <v>1</v>
      </c>
      <c r="I96" s="241"/>
      <c r="J96" s="242">
        <f>ROUND(I96*H96,2)</f>
        <v>0</v>
      </c>
      <c r="K96" s="238" t="s">
        <v>2201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1863</v>
      </c>
      <c r="AT96" s="25" t="s">
        <v>153</v>
      </c>
      <c r="AU96" s="25" t="s">
        <v>81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1863</v>
      </c>
      <c r="BM96" s="25" t="s">
        <v>2202</v>
      </c>
    </row>
    <row r="97" s="1" customFormat="1" ht="16.5" customHeight="1">
      <c r="B97" s="47"/>
      <c r="C97" s="236" t="s">
        <v>158</v>
      </c>
      <c r="D97" s="236" t="s">
        <v>153</v>
      </c>
      <c r="E97" s="237" t="s">
        <v>2203</v>
      </c>
      <c r="F97" s="238" t="s">
        <v>2204</v>
      </c>
      <c r="G97" s="239" t="s">
        <v>642</v>
      </c>
      <c r="H97" s="240">
        <v>1</v>
      </c>
      <c r="I97" s="241"/>
      <c r="J97" s="242">
        <f>ROUND(I97*H97,2)</f>
        <v>0</v>
      </c>
      <c r="K97" s="238" t="s">
        <v>21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1863</v>
      </c>
      <c r="AT97" s="25" t="s">
        <v>153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1863</v>
      </c>
      <c r="BM97" s="25" t="s">
        <v>2205</v>
      </c>
    </row>
    <row r="98" s="12" customFormat="1">
      <c r="B98" s="248"/>
      <c r="C98" s="249"/>
      <c r="D98" s="250" t="s">
        <v>160</v>
      </c>
      <c r="E98" s="251" t="s">
        <v>21</v>
      </c>
      <c r="F98" s="252" t="s">
        <v>2206</v>
      </c>
      <c r="G98" s="249"/>
      <c r="H98" s="253">
        <v>1</v>
      </c>
      <c r="I98" s="254"/>
      <c r="J98" s="249"/>
      <c r="K98" s="249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160</v>
      </c>
      <c r="AU98" s="259" t="s">
        <v>81</v>
      </c>
      <c r="AV98" s="12" t="s">
        <v>81</v>
      </c>
      <c r="AW98" s="12" t="s">
        <v>35</v>
      </c>
      <c r="AX98" s="12" t="s">
        <v>78</v>
      </c>
      <c r="AY98" s="259" t="s">
        <v>150</v>
      </c>
    </row>
    <row r="99" s="1" customFormat="1" ht="25.5" customHeight="1">
      <c r="B99" s="47"/>
      <c r="C99" s="236" t="s">
        <v>180</v>
      </c>
      <c r="D99" s="236" t="s">
        <v>153</v>
      </c>
      <c r="E99" s="237" t="s">
        <v>2207</v>
      </c>
      <c r="F99" s="238" t="s">
        <v>2208</v>
      </c>
      <c r="G99" s="239" t="s">
        <v>642</v>
      </c>
      <c r="H99" s="240">
        <v>1</v>
      </c>
      <c r="I99" s="241"/>
      <c r="J99" s="242">
        <f>ROUND(I99*H99,2)</f>
        <v>0</v>
      </c>
      <c r="K99" s="238" t="s">
        <v>1641</v>
      </c>
      <c r="L99" s="73"/>
      <c r="M99" s="243" t="s">
        <v>21</v>
      </c>
      <c r="N99" s="244" t="s">
        <v>42</v>
      </c>
      <c r="O99" s="48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5" t="s">
        <v>1863</v>
      </c>
      <c r="AT99" s="25" t="s">
        <v>153</v>
      </c>
      <c r="AU99" s="25" t="s">
        <v>81</v>
      </c>
      <c r="AY99" s="25" t="s">
        <v>150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5" t="s">
        <v>78</v>
      </c>
      <c r="BK99" s="247">
        <f>ROUND(I99*H99,2)</f>
        <v>0</v>
      </c>
      <c r="BL99" s="25" t="s">
        <v>1863</v>
      </c>
      <c r="BM99" s="25" t="s">
        <v>2209</v>
      </c>
    </row>
    <row r="100" s="12" customFormat="1">
      <c r="B100" s="248"/>
      <c r="C100" s="249"/>
      <c r="D100" s="250" t="s">
        <v>160</v>
      </c>
      <c r="E100" s="251" t="s">
        <v>21</v>
      </c>
      <c r="F100" s="252" t="s">
        <v>2210</v>
      </c>
      <c r="G100" s="249"/>
      <c r="H100" s="253">
        <v>1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160</v>
      </c>
      <c r="AU100" s="259" t="s">
        <v>81</v>
      </c>
      <c r="AV100" s="12" t="s">
        <v>81</v>
      </c>
      <c r="AW100" s="12" t="s">
        <v>35</v>
      </c>
      <c r="AX100" s="12" t="s">
        <v>78</v>
      </c>
      <c r="AY100" s="259" t="s">
        <v>150</v>
      </c>
    </row>
    <row r="101" s="1" customFormat="1" ht="16.5" customHeight="1">
      <c r="B101" s="47"/>
      <c r="C101" s="236" t="s">
        <v>187</v>
      </c>
      <c r="D101" s="236" t="s">
        <v>153</v>
      </c>
      <c r="E101" s="237" t="s">
        <v>2211</v>
      </c>
      <c r="F101" s="238" t="s">
        <v>2212</v>
      </c>
      <c r="G101" s="239" t="s">
        <v>642</v>
      </c>
      <c r="H101" s="240">
        <v>1</v>
      </c>
      <c r="I101" s="241"/>
      <c r="J101" s="242">
        <f>ROUND(I101*H101,2)</f>
        <v>0</v>
      </c>
      <c r="K101" s="238" t="s">
        <v>21</v>
      </c>
      <c r="L101" s="73"/>
      <c r="M101" s="243" t="s">
        <v>21</v>
      </c>
      <c r="N101" s="244" t="s">
        <v>42</v>
      </c>
      <c r="O101" s="48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5" t="s">
        <v>1863</v>
      </c>
      <c r="AT101" s="25" t="s">
        <v>153</v>
      </c>
      <c r="AU101" s="25" t="s">
        <v>81</v>
      </c>
      <c r="AY101" s="25" t="s">
        <v>150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5" t="s">
        <v>78</v>
      </c>
      <c r="BK101" s="247">
        <f>ROUND(I101*H101,2)</f>
        <v>0</v>
      </c>
      <c r="BL101" s="25" t="s">
        <v>1863</v>
      </c>
      <c r="BM101" s="25" t="s">
        <v>2213</v>
      </c>
    </row>
    <row r="102" s="1" customFormat="1" ht="16.5" customHeight="1">
      <c r="B102" s="47"/>
      <c r="C102" s="236" t="s">
        <v>193</v>
      </c>
      <c r="D102" s="236" t="s">
        <v>153</v>
      </c>
      <c r="E102" s="237" t="s">
        <v>2214</v>
      </c>
      <c r="F102" s="238" t="s">
        <v>2215</v>
      </c>
      <c r="G102" s="239" t="s">
        <v>642</v>
      </c>
      <c r="H102" s="240">
        <v>1</v>
      </c>
      <c r="I102" s="241"/>
      <c r="J102" s="242">
        <f>ROUND(I102*H102,2)</f>
        <v>0</v>
      </c>
      <c r="K102" s="238" t="s">
        <v>21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5" t="s">
        <v>1863</v>
      </c>
      <c r="AT102" s="25" t="s">
        <v>153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1863</v>
      </c>
      <c r="BM102" s="25" t="s">
        <v>2216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2217</v>
      </c>
      <c r="G103" s="249"/>
      <c r="H103" s="253">
        <v>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81</v>
      </c>
      <c r="AV103" s="12" t="s">
        <v>81</v>
      </c>
      <c r="AW103" s="12" t="s">
        <v>35</v>
      </c>
      <c r="AX103" s="12" t="s">
        <v>78</v>
      </c>
      <c r="AY103" s="259" t="s">
        <v>150</v>
      </c>
    </row>
    <row r="104" s="1" customFormat="1" ht="16.5" customHeight="1">
      <c r="B104" s="47"/>
      <c r="C104" s="236" t="s">
        <v>198</v>
      </c>
      <c r="D104" s="236" t="s">
        <v>153</v>
      </c>
      <c r="E104" s="237" t="s">
        <v>2218</v>
      </c>
      <c r="F104" s="238" t="s">
        <v>2219</v>
      </c>
      <c r="G104" s="239" t="s">
        <v>642</v>
      </c>
      <c r="H104" s="240">
        <v>1</v>
      </c>
      <c r="I104" s="241"/>
      <c r="J104" s="242">
        <f>ROUND(I104*H104,2)</f>
        <v>0</v>
      </c>
      <c r="K104" s="238" t="s">
        <v>21</v>
      </c>
      <c r="L104" s="73"/>
      <c r="M104" s="243" t="s">
        <v>21</v>
      </c>
      <c r="N104" s="244" t="s">
        <v>42</v>
      </c>
      <c r="O104" s="48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5" t="s">
        <v>1863</v>
      </c>
      <c r="AT104" s="25" t="s">
        <v>153</v>
      </c>
      <c r="AU104" s="25" t="s">
        <v>81</v>
      </c>
      <c r="AY104" s="25" t="s">
        <v>150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5" t="s">
        <v>78</v>
      </c>
      <c r="BK104" s="247">
        <f>ROUND(I104*H104,2)</f>
        <v>0</v>
      </c>
      <c r="BL104" s="25" t="s">
        <v>1863</v>
      </c>
      <c r="BM104" s="25" t="s">
        <v>2220</v>
      </c>
    </row>
    <row r="105" s="12" customFormat="1">
      <c r="B105" s="248"/>
      <c r="C105" s="249"/>
      <c r="D105" s="250" t="s">
        <v>160</v>
      </c>
      <c r="E105" s="251" t="s">
        <v>21</v>
      </c>
      <c r="F105" s="252" t="s">
        <v>78</v>
      </c>
      <c r="G105" s="249"/>
      <c r="H105" s="253">
        <v>1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160</v>
      </c>
      <c r="AU105" s="259" t="s">
        <v>81</v>
      </c>
      <c r="AV105" s="12" t="s">
        <v>81</v>
      </c>
      <c r="AW105" s="12" t="s">
        <v>35</v>
      </c>
      <c r="AX105" s="12" t="s">
        <v>78</v>
      </c>
      <c r="AY105" s="259" t="s">
        <v>150</v>
      </c>
    </row>
    <row r="106" s="11" customFormat="1" ht="29.88" customHeight="1">
      <c r="B106" s="220"/>
      <c r="C106" s="221"/>
      <c r="D106" s="222" t="s">
        <v>70</v>
      </c>
      <c r="E106" s="234" t="s">
        <v>2221</v>
      </c>
      <c r="F106" s="234" t="s">
        <v>2222</v>
      </c>
      <c r="G106" s="221"/>
      <c r="H106" s="221"/>
      <c r="I106" s="224"/>
      <c r="J106" s="235">
        <f>BK106</f>
        <v>0</v>
      </c>
      <c r="K106" s="221"/>
      <c r="L106" s="226"/>
      <c r="M106" s="227"/>
      <c r="N106" s="228"/>
      <c r="O106" s="228"/>
      <c r="P106" s="229">
        <f>SUM(P107:P109)</f>
        <v>0</v>
      </c>
      <c r="Q106" s="228"/>
      <c r="R106" s="229">
        <f>SUM(R107:R109)</f>
        <v>0</v>
      </c>
      <c r="S106" s="228"/>
      <c r="T106" s="230">
        <f>SUM(T107:T109)</f>
        <v>0</v>
      </c>
      <c r="AR106" s="231" t="s">
        <v>180</v>
      </c>
      <c r="AT106" s="232" t="s">
        <v>70</v>
      </c>
      <c r="AU106" s="232" t="s">
        <v>78</v>
      </c>
      <c r="AY106" s="231" t="s">
        <v>150</v>
      </c>
      <c r="BK106" s="233">
        <f>SUM(BK107:BK109)</f>
        <v>0</v>
      </c>
    </row>
    <row r="107" s="1" customFormat="1" ht="16.5" customHeight="1">
      <c r="B107" s="47"/>
      <c r="C107" s="236" t="s">
        <v>151</v>
      </c>
      <c r="D107" s="236" t="s">
        <v>153</v>
      </c>
      <c r="E107" s="237" t="s">
        <v>2223</v>
      </c>
      <c r="F107" s="238" t="s">
        <v>2224</v>
      </c>
      <c r="G107" s="239" t="s">
        <v>642</v>
      </c>
      <c r="H107" s="240">
        <v>1</v>
      </c>
      <c r="I107" s="241"/>
      <c r="J107" s="242">
        <f>ROUND(I107*H107,2)</f>
        <v>0</v>
      </c>
      <c r="K107" s="238" t="s">
        <v>21</v>
      </c>
      <c r="L107" s="73"/>
      <c r="M107" s="243" t="s">
        <v>21</v>
      </c>
      <c r="N107" s="244" t="s">
        <v>42</v>
      </c>
      <c r="O107" s="48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5" t="s">
        <v>1863</v>
      </c>
      <c r="AT107" s="25" t="s">
        <v>153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1863</v>
      </c>
      <c r="BM107" s="25" t="s">
        <v>2225</v>
      </c>
    </row>
    <row r="108" s="12" customFormat="1">
      <c r="B108" s="248"/>
      <c r="C108" s="249"/>
      <c r="D108" s="250" t="s">
        <v>160</v>
      </c>
      <c r="E108" s="251" t="s">
        <v>21</v>
      </c>
      <c r="F108" s="252" t="s">
        <v>2226</v>
      </c>
      <c r="G108" s="249"/>
      <c r="H108" s="253">
        <v>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160</v>
      </c>
      <c r="AU108" s="259" t="s">
        <v>81</v>
      </c>
      <c r="AV108" s="12" t="s">
        <v>81</v>
      </c>
      <c r="AW108" s="12" t="s">
        <v>35</v>
      </c>
      <c r="AX108" s="12" t="s">
        <v>78</v>
      </c>
      <c r="AY108" s="259" t="s">
        <v>150</v>
      </c>
    </row>
    <row r="109" s="1" customFormat="1" ht="25.5" customHeight="1">
      <c r="B109" s="47"/>
      <c r="C109" s="236" t="s">
        <v>207</v>
      </c>
      <c r="D109" s="236" t="s">
        <v>153</v>
      </c>
      <c r="E109" s="237" t="s">
        <v>2227</v>
      </c>
      <c r="F109" s="238" t="s">
        <v>2228</v>
      </c>
      <c r="G109" s="239" t="s">
        <v>642</v>
      </c>
      <c r="H109" s="240">
        <v>1</v>
      </c>
      <c r="I109" s="241"/>
      <c r="J109" s="242">
        <f>ROUND(I109*H109,2)</f>
        <v>0</v>
      </c>
      <c r="K109" s="238" t="s">
        <v>21</v>
      </c>
      <c r="L109" s="73"/>
      <c r="M109" s="243" t="s">
        <v>21</v>
      </c>
      <c r="N109" s="244" t="s">
        <v>42</v>
      </c>
      <c r="O109" s="48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5" t="s">
        <v>1863</v>
      </c>
      <c r="AT109" s="25" t="s">
        <v>153</v>
      </c>
      <c r="AU109" s="25" t="s">
        <v>81</v>
      </c>
      <c r="AY109" s="25" t="s">
        <v>150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5" t="s">
        <v>78</v>
      </c>
      <c r="BK109" s="247">
        <f>ROUND(I109*H109,2)</f>
        <v>0</v>
      </c>
      <c r="BL109" s="25" t="s">
        <v>1863</v>
      </c>
      <c r="BM109" s="25" t="s">
        <v>2229</v>
      </c>
    </row>
    <row r="110" s="11" customFormat="1" ht="29.88" customHeight="1">
      <c r="B110" s="220"/>
      <c r="C110" s="221"/>
      <c r="D110" s="222" t="s">
        <v>70</v>
      </c>
      <c r="E110" s="234" t="s">
        <v>2230</v>
      </c>
      <c r="F110" s="234" t="s">
        <v>2231</v>
      </c>
      <c r="G110" s="221"/>
      <c r="H110" s="221"/>
      <c r="I110" s="224"/>
      <c r="J110" s="235">
        <f>BK110</f>
        <v>0</v>
      </c>
      <c r="K110" s="221"/>
      <c r="L110" s="226"/>
      <c r="M110" s="227"/>
      <c r="N110" s="228"/>
      <c r="O110" s="228"/>
      <c r="P110" s="229">
        <f>SUM(P111:P120)</f>
        <v>0</v>
      </c>
      <c r="Q110" s="228"/>
      <c r="R110" s="229">
        <f>SUM(R111:R120)</f>
        <v>0</v>
      </c>
      <c r="S110" s="228"/>
      <c r="T110" s="230">
        <f>SUM(T111:T120)</f>
        <v>0</v>
      </c>
      <c r="AR110" s="231" t="s">
        <v>180</v>
      </c>
      <c r="AT110" s="232" t="s">
        <v>70</v>
      </c>
      <c r="AU110" s="232" t="s">
        <v>78</v>
      </c>
      <c r="AY110" s="231" t="s">
        <v>150</v>
      </c>
      <c r="BK110" s="233">
        <f>SUM(BK111:BK120)</f>
        <v>0</v>
      </c>
    </row>
    <row r="111" s="1" customFormat="1" ht="16.5" customHeight="1">
      <c r="B111" s="47"/>
      <c r="C111" s="236" t="s">
        <v>212</v>
      </c>
      <c r="D111" s="236" t="s">
        <v>153</v>
      </c>
      <c r="E111" s="237" t="s">
        <v>2232</v>
      </c>
      <c r="F111" s="238" t="s">
        <v>2231</v>
      </c>
      <c r="G111" s="239" t="s">
        <v>642</v>
      </c>
      <c r="H111" s="240">
        <v>1</v>
      </c>
      <c r="I111" s="241"/>
      <c r="J111" s="242">
        <f>ROUND(I111*H111,2)</f>
        <v>0</v>
      </c>
      <c r="K111" s="238" t="s">
        <v>21</v>
      </c>
      <c r="L111" s="73"/>
      <c r="M111" s="243" t="s">
        <v>21</v>
      </c>
      <c r="N111" s="244" t="s">
        <v>42</v>
      </c>
      <c r="O111" s="48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5" t="s">
        <v>1863</v>
      </c>
      <c r="AT111" s="25" t="s">
        <v>153</v>
      </c>
      <c r="AU111" s="25" t="s">
        <v>81</v>
      </c>
      <c r="AY111" s="25" t="s">
        <v>150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5" t="s">
        <v>78</v>
      </c>
      <c r="BK111" s="247">
        <f>ROUND(I111*H111,2)</f>
        <v>0</v>
      </c>
      <c r="BL111" s="25" t="s">
        <v>1863</v>
      </c>
      <c r="BM111" s="25" t="s">
        <v>2233</v>
      </c>
    </row>
    <row r="112" s="1" customFormat="1" ht="16.5" customHeight="1">
      <c r="B112" s="47"/>
      <c r="C112" s="236" t="s">
        <v>216</v>
      </c>
      <c r="D112" s="236" t="s">
        <v>153</v>
      </c>
      <c r="E112" s="237" t="s">
        <v>2234</v>
      </c>
      <c r="F112" s="238" t="s">
        <v>2235</v>
      </c>
      <c r="G112" s="239" t="s">
        <v>642</v>
      </c>
      <c r="H112" s="240">
        <v>1</v>
      </c>
      <c r="I112" s="241"/>
      <c r="J112" s="242">
        <f>ROUND(I112*H112,2)</f>
        <v>0</v>
      </c>
      <c r="K112" s="238" t="s">
        <v>21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1863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1863</v>
      </c>
      <c r="BM112" s="25" t="s">
        <v>2236</v>
      </c>
    </row>
    <row r="113" s="12" customFormat="1">
      <c r="B113" s="248"/>
      <c r="C113" s="249"/>
      <c r="D113" s="250" t="s">
        <v>160</v>
      </c>
      <c r="E113" s="251" t="s">
        <v>21</v>
      </c>
      <c r="F113" s="252" t="s">
        <v>2237</v>
      </c>
      <c r="G113" s="249"/>
      <c r="H113" s="253">
        <v>1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160</v>
      </c>
      <c r="AU113" s="259" t="s">
        <v>81</v>
      </c>
      <c r="AV113" s="12" t="s">
        <v>81</v>
      </c>
      <c r="AW113" s="12" t="s">
        <v>35</v>
      </c>
      <c r="AX113" s="12" t="s">
        <v>78</v>
      </c>
      <c r="AY113" s="259" t="s">
        <v>150</v>
      </c>
    </row>
    <row r="114" s="1" customFormat="1" ht="16.5" customHeight="1">
      <c r="B114" s="47"/>
      <c r="C114" s="236" t="s">
        <v>220</v>
      </c>
      <c r="D114" s="236" t="s">
        <v>153</v>
      </c>
      <c r="E114" s="237" t="s">
        <v>2238</v>
      </c>
      <c r="F114" s="238" t="s">
        <v>2239</v>
      </c>
      <c r="G114" s="239" t="s">
        <v>642</v>
      </c>
      <c r="H114" s="240">
        <v>1</v>
      </c>
      <c r="I114" s="241"/>
      <c r="J114" s="242">
        <f>ROUND(I114*H114,2)</f>
        <v>0</v>
      </c>
      <c r="K114" s="238" t="s">
        <v>21</v>
      </c>
      <c r="L114" s="73"/>
      <c r="M114" s="243" t="s">
        <v>21</v>
      </c>
      <c r="N114" s="244" t="s">
        <v>42</v>
      </c>
      <c r="O114" s="48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5" t="s">
        <v>1863</v>
      </c>
      <c r="AT114" s="25" t="s">
        <v>153</v>
      </c>
      <c r="AU114" s="25" t="s">
        <v>81</v>
      </c>
      <c r="AY114" s="25" t="s">
        <v>150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5" t="s">
        <v>78</v>
      </c>
      <c r="BK114" s="247">
        <f>ROUND(I114*H114,2)</f>
        <v>0</v>
      </c>
      <c r="BL114" s="25" t="s">
        <v>1863</v>
      </c>
      <c r="BM114" s="25" t="s">
        <v>2240</v>
      </c>
    </row>
    <row r="115" s="14" customFormat="1">
      <c r="B115" s="271"/>
      <c r="C115" s="272"/>
      <c r="D115" s="250" t="s">
        <v>160</v>
      </c>
      <c r="E115" s="273" t="s">
        <v>21</v>
      </c>
      <c r="F115" s="274" t="s">
        <v>2241</v>
      </c>
      <c r="G115" s="272"/>
      <c r="H115" s="273" t="s">
        <v>21</v>
      </c>
      <c r="I115" s="275"/>
      <c r="J115" s="272"/>
      <c r="K115" s="272"/>
      <c r="L115" s="276"/>
      <c r="M115" s="277"/>
      <c r="N115" s="278"/>
      <c r="O115" s="278"/>
      <c r="P115" s="278"/>
      <c r="Q115" s="278"/>
      <c r="R115" s="278"/>
      <c r="S115" s="278"/>
      <c r="T115" s="279"/>
      <c r="AT115" s="280" t="s">
        <v>160</v>
      </c>
      <c r="AU115" s="280" t="s">
        <v>81</v>
      </c>
      <c r="AV115" s="14" t="s">
        <v>78</v>
      </c>
      <c r="AW115" s="14" t="s">
        <v>35</v>
      </c>
      <c r="AX115" s="14" t="s">
        <v>71</v>
      </c>
      <c r="AY115" s="280" t="s">
        <v>150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78</v>
      </c>
      <c r="G116" s="249"/>
      <c r="H116" s="253">
        <v>1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78</v>
      </c>
      <c r="AY116" s="259" t="s">
        <v>150</v>
      </c>
    </row>
    <row r="117" s="1" customFormat="1" ht="25.5" customHeight="1">
      <c r="B117" s="47"/>
      <c r="C117" s="236" t="s">
        <v>224</v>
      </c>
      <c r="D117" s="236" t="s">
        <v>153</v>
      </c>
      <c r="E117" s="237" t="s">
        <v>2242</v>
      </c>
      <c r="F117" s="238" t="s">
        <v>2243</v>
      </c>
      <c r="G117" s="239" t="s">
        <v>642</v>
      </c>
      <c r="H117" s="240">
        <v>1</v>
      </c>
      <c r="I117" s="241"/>
      <c r="J117" s="242">
        <f>ROUND(I117*H117,2)</f>
        <v>0</v>
      </c>
      <c r="K117" s="238" t="s">
        <v>1641</v>
      </c>
      <c r="L117" s="73"/>
      <c r="M117" s="243" t="s">
        <v>21</v>
      </c>
      <c r="N117" s="244" t="s">
        <v>42</v>
      </c>
      <c r="O117" s="48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5" t="s">
        <v>1863</v>
      </c>
      <c r="AT117" s="25" t="s">
        <v>153</v>
      </c>
      <c r="AU117" s="25" t="s">
        <v>81</v>
      </c>
      <c r="AY117" s="25" t="s">
        <v>150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5" t="s">
        <v>78</v>
      </c>
      <c r="BK117" s="247">
        <f>ROUND(I117*H117,2)</f>
        <v>0</v>
      </c>
      <c r="BL117" s="25" t="s">
        <v>1863</v>
      </c>
      <c r="BM117" s="25" t="s">
        <v>2244</v>
      </c>
    </row>
    <row r="118" s="14" customFormat="1">
      <c r="B118" s="271"/>
      <c r="C118" s="272"/>
      <c r="D118" s="250" t="s">
        <v>160</v>
      </c>
      <c r="E118" s="273" t="s">
        <v>21</v>
      </c>
      <c r="F118" s="274" t="s">
        <v>2245</v>
      </c>
      <c r="G118" s="272"/>
      <c r="H118" s="273" t="s">
        <v>21</v>
      </c>
      <c r="I118" s="275"/>
      <c r="J118" s="272"/>
      <c r="K118" s="272"/>
      <c r="L118" s="276"/>
      <c r="M118" s="277"/>
      <c r="N118" s="278"/>
      <c r="O118" s="278"/>
      <c r="P118" s="278"/>
      <c r="Q118" s="278"/>
      <c r="R118" s="278"/>
      <c r="S118" s="278"/>
      <c r="T118" s="279"/>
      <c r="AT118" s="280" t="s">
        <v>160</v>
      </c>
      <c r="AU118" s="280" t="s">
        <v>81</v>
      </c>
      <c r="AV118" s="14" t="s">
        <v>78</v>
      </c>
      <c r="AW118" s="14" t="s">
        <v>35</v>
      </c>
      <c r="AX118" s="14" t="s">
        <v>71</v>
      </c>
      <c r="AY118" s="280" t="s">
        <v>150</v>
      </c>
    </row>
    <row r="119" s="14" customFormat="1">
      <c r="B119" s="271"/>
      <c r="C119" s="272"/>
      <c r="D119" s="250" t="s">
        <v>160</v>
      </c>
      <c r="E119" s="273" t="s">
        <v>21</v>
      </c>
      <c r="F119" s="274" t="s">
        <v>2246</v>
      </c>
      <c r="G119" s="272"/>
      <c r="H119" s="273" t="s">
        <v>21</v>
      </c>
      <c r="I119" s="275"/>
      <c r="J119" s="272"/>
      <c r="K119" s="272"/>
      <c r="L119" s="276"/>
      <c r="M119" s="277"/>
      <c r="N119" s="278"/>
      <c r="O119" s="278"/>
      <c r="P119" s="278"/>
      <c r="Q119" s="278"/>
      <c r="R119" s="278"/>
      <c r="S119" s="278"/>
      <c r="T119" s="279"/>
      <c r="AT119" s="280" t="s">
        <v>160</v>
      </c>
      <c r="AU119" s="280" t="s">
        <v>81</v>
      </c>
      <c r="AV119" s="14" t="s">
        <v>78</v>
      </c>
      <c r="AW119" s="14" t="s">
        <v>35</v>
      </c>
      <c r="AX119" s="14" t="s">
        <v>71</v>
      </c>
      <c r="AY119" s="280" t="s">
        <v>150</v>
      </c>
    </row>
    <row r="120" s="12" customFormat="1">
      <c r="B120" s="248"/>
      <c r="C120" s="249"/>
      <c r="D120" s="250" t="s">
        <v>160</v>
      </c>
      <c r="E120" s="251" t="s">
        <v>21</v>
      </c>
      <c r="F120" s="252" t="s">
        <v>78</v>
      </c>
      <c r="G120" s="249"/>
      <c r="H120" s="253">
        <v>1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160</v>
      </c>
      <c r="AU120" s="259" t="s">
        <v>81</v>
      </c>
      <c r="AV120" s="12" t="s">
        <v>81</v>
      </c>
      <c r="AW120" s="12" t="s">
        <v>35</v>
      </c>
      <c r="AX120" s="12" t="s">
        <v>78</v>
      </c>
      <c r="AY120" s="259" t="s">
        <v>150</v>
      </c>
    </row>
    <row r="121" s="11" customFormat="1" ht="29.88" customHeight="1">
      <c r="B121" s="220"/>
      <c r="C121" s="221"/>
      <c r="D121" s="222" t="s">
        <v>70</v>
      </c>
      <c r="E121" s="234" t="s">
        <v>2247</v>
      </c>
      <c r="F121" s="234" t="s">
        <v>2248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SUM(P122:P127)</f>
        <v>0</v>
      </c>
      <c r="Q121" s="228"/>
      <c r="R121" s="229">
        <f>SUM(R122:R127)</f>
        <v>0</v>
      </c>
      <c r="S121" s="228"/>
      <c r="T121" s="230">
        <f>SUM(T122:T127)</f>
        <v>0</v>
      </c>
      <c r="AR121" s="231" t="s">
        <v>180</v>
      </c>
      <c r="AT121" s="232" t="s">
        <v>70</v>
      </c>
      <c r="AU121" s="232" t="s">
        <v>78</v>
      </c>
      <c r="AY121" s="231" t="s">
        <v>150</v>
      </c>
      <c r="BK121" s="233">
        <f>SUM(BK122:BK127)</f>
        <v>0</v>
      </c>
    </row>
    <row r="122" s="1" customFormat="1" ht="16.5" customHeight="1">
      <c r="B122" s="47"/>
      <c r="C122" s="236" t="s">
        <v>10</v>
      </c>
      <c r="D122" s="236" t="s">
        <v>153</v>
      </c>
      <c r="E122" s="237" t="s">
        <v>2249</v>
      </c>
      <c r="F122" s="238" t="s">
        <v>2250</v>
      </c>
      <c r="G122" s="239" t="s">
        <v>642</v>
      </c>
      <c r="H122" s="240">
        <v>1</v>
      </c>
      <c r="I122" s="241"/>
      <c r="J122" s="242">
        <f>ROUND(I122*H122,2)</f>
        <v>0</v>
      </c>
      <c r="K122" s="238" t="s">
        <v>21</v>
      </c>
      <c r="L122" s="73"/>
      <c r="M122" s="243" t="s">
        <v>21</v>
      </c>
      <c r="N122" s="244" t="s">
        <v>42</v>
      </c>
      <c r="O122" s="48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5" t="s">
        <v>1863</v>
      </c>
      <c r="AT122" s="25" t="s">
        <v>153</v>
      </c>
      <c r="AU122" s="25" t="s">
        <v>81</v>
      </c>
      <c r="AY122" s="25" t="s">
        <v>150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5" t="s">
        <v>78</v>
      </c>
      <c r="BK122" s="247">
        <f>ROUND(I122*H122,2)</f>
        <v>0</v>
      </c>
      <c r="BL122" s="25" t="s">
        <v>1863</v>
      </c>
      <c r="BM122" s="25" t="s">
        <v>2251</v>
      </c>
    </row>
    <row r="123" s="12" customFormat="1">
      <c r="B123" s="248"/>
      <c r="C123" s="249"/>
      <c r="D123" s="250" t="s">
        <v>160</v>
      </c>
      <c r="E123" s="251" t="s">
        <v>21</v>
      </c>
      <c r="F123" s="252" t="s">
        <v>2252</v>
      </c>
      <c r="G123" s="249"/>
      <c r="H123" s="253">
        <v>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160</v>
      </c>
      <c r="AU123" s="259" t="s">
        <v>81</v>
      </c>
      <c r="AV123" s="12" t="s">
        <v>81</v>
      </c>
      <c r="AW123" s="12" t="s">
        <v>35</v>
      </c>
      <c r="AX123" s="12" t="s">
        <v>78</v>
      </c>
      <c r="AY123" s="259" t="s">
        <v>150</v>
      </c>
    </row>
    <row r="124" s="1" customFormat="1" ht="25.5" customHeight="1">
      <c r="B124" s="47"/>
      <c r="C124" s="236" t="s">
        <v>231</v>
      </c>
      <c r="D124" s="236" t="s">
        <v>153</v>
      </c>
      <c r="E124" s="237" t="s">
        <v>2253</v>
      </c>
      <c r="F124" s="238" t="s">
        <v>2254</v>
      </c>
      <c r="G124" s="239" t="s">
        <v>642</v>
      </c>
      <c r="H124" s="240">
        <v>1</v>
      </c>
      <c r="I124" s="241"/>
      <c r="J124" s="242">
        <f>ROUND(I124*H124,2)</f>
        <v>0</v>
      </c>
      <c r="K124" s="238" t="s">
        <v>21</v>
      </c>
      <c r="L124" s="73"/>
      <c r="M124" s="243" t="s">
        <v>21</v>
      </c>
      <c r="N124" s="244" t="s">
        <v>42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1863</v>
      </c>
      <c r="AT124" s="25" t="s">
        <v>153</v>
      </c>
      <c r="AU124" s="25" t="s">
        <v>81</v>
      </c>
      <c r="AY124" s="25" t="s">
        <v>150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78</v>
      </c>
      <c r="BK124" s="247">
        <f>ROUND(I124*H124,2)</f>
        <v>0</v>
      </c>
      <c r="BL124" s="25" t="s">
        <v>1863</v>
      </c>
      <c r="BM124" s="25" t="s">
        <v>2255</v>
      </c>
    </row>
    <row r="125" s="14" customFormat="1">
      <c r="B125" s="271"/>
      <c r="C125" s="272"/>
      <c r="D125" s="250" t="s">
        <v>160</v>
      </c>
      <c r="E125" s="273" t="s">
        <v>21</v>
      </c>
      <c r="F125" s="274" t="s">
        <v>2256</v>
      </c>
      <c r="G125" s="272"/>
      <c r="H125" s="273" t="s">
        <v>21</v>
      </c>
      <c r="I125" s="275"/>
      <c r="J125" s="272"/>
      <c r="K125" s="272"/>
      <c r="L125" s="276"/>
      <c r="M125" s="277"/>
      <c r="N125" s="278"/>
      <c r="O125" s="278"/>
      <c r="P125" s="278"/>
      <c r="Q125" s="278"/>
      <c r="R125" s="278"/>
      <c r="S125" s="278"/>
      <c r="T125" s="279"/>
      <c r="AT125" s="280" t="s">
        <v>160</v>
      </c>
      <c r="AU125" s="280" t="s">
        <v>81</v>
      </c>
      <c r="AV125" s="14" t="s">
        <v>78</v>
      </c>
      <c r="AW125" s="14" t="s">
        <v>35</v>
      </c>
      <c r="AX125" s="14" t="s">
        <v>71</v>
      </c>
      <c r="AY125" s="280" t="s">
        <v>150</v>
      </c>
    </row>
    <row r="126" s="14" customFormat="1">
      <c r="B126" s="271"/>
      <c r="C126" s="272"/>
      <c r="D126" s="250" t="s">
        <v>160</v>
      </c>
      <c r="E126" s="273" t="s">
        <v>21</v>
      </c>
      <c r="F126" s="274" t="s">
        <v>2257</v>
      </c>
      <c r="G126" s="272"/>
      <c r="H126" s="273" t="s">
        <v>21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AT126" s="280" t="s">
        <v>160</v>
      </c>
      <c r="AU126" s="280" t="s">
        <v>81</v>
      </c>
      <c r="AV126" s="14" t="s">
        <v>78</v>
      </c>
      <c r="AW126" s="14" t="s">
        <v>35</v>
      </c>
      <c r="AX126" s="14" t="s">
        <v>71</v>
      </c>
      <c r="AY126" s="280" t="s">
        <v>150</v>
      </c>
    </row>
    <row r="127" s="12" customFormat="1">
      <c r="B127" s="248"/>
      <c r="C127" s="249"/>
      <c r="D127" s="250" t="s">
        <v>160</v>
      </c>
      <c r="E127" s="251" t="s">
        <v>21</v>
      </c>
      <c r="F127" s="252" t="s">
        <v>78</v>
      </c>
      <c r="G127" s="249"/>
      <c r="H127" s="253">
        <v>1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160</v>
      </c>
      <c r="AU127" s="259" t="s">
        <v>81</v>
      </c>
      <c r="AV127" s="12" t="s">
        <v>81</v>
      </c>
      <c r="AW127" s="12" t="s">
        <v>35</v>
      </c>
      <c r="AX127" s="12" t="s">
        <v>78</v>
      </c>
      <c r="AY127" s="259" t="s">
        <v>150</v>
      </c>
    </row>
    <row r="128" s="11" customFormat="1" ht="29.88" customHeight="1">
      <c r="B128" s="220"/>
      <c r="C128" s="221"/>
      <c r="D128" s="222" t="s">
        <v>70</v>
      </c>
      <c r="E128" s="234" t="s">
        <v>2258</v>
      </c>
      <c r="F128" s="234" t="s">
        <v>2259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SUM(P129:P130)</f>
        <v>0</v>
      </c>
      <c r="Q128" s="228"/>
      <c r="R128" s="229">
        <f>SUM(R129:R130)</f>
        <v>0</v>
      </c>
      <c r="S128" s="228"/>
      <c r="T128" s="230">
        <f>SUM(T129:T130)</f>
        <v>0</v>
      </c>
      <c r="AR128" s="231" t="s">
        <v>180</v>
      </c>
      <c r="AT128" s="232" t="s">
        <v>70</v>
      </c>
      <c r="AU128" s="232" t="s">
        <v>78</v>
      </c>
      <c r="AY128" s="231" t="s">
        <v>150</v>
      </c>
      <c r="BK128" s="233">
        <f>SUM(BK129:BK130)</f>
        <v>0</v>
      </c>
    </row>
    <row r="129" s="1" customFormat="1" ht="16.5" customHeight="1">
      <c r="B129" s="47"/>
      <c r="C129" s="236" t="s">
        <v>335</v>
      </c>
      <c r="D129" s="236" t="s">
        <v>153</v>
      </c>
      <c r="E129" s="237" t="s">
        <v>2260</v>
      </c>
      <c r="F129" s="238" t="s">
        <v>2261</v>
      </c>
      <c r="G129" s="239" t="s">
        <v>642</v>
      </c>
      <c r="H129" s="240">
        <v>1</v>
      </c>
      <c r="I129" s="241"/>
      <c r="J129" s="242">
        <f>ROUND(I129*H129,2)</f>
        <v>0</v>
      </c>
      <c r="K129" s="238" t="s">
        <v>1641</v>
      </c>
      <c r="L129" s="73"/>
      <c r="M129" s="243" t="s">
        <v>21</v>
      </c>
      <c r="N129" s="244" t="s">
        <v>42</v>
      </c>
      <c r="O129" s="48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5" t="s">
        <v>1863</v>
      </c>
      <c r="AT129" s="25" t="s">
        <v>153</v>
      </c>
      <c r="AU129" s="25" t="s">
        <v>81</v>
      </c>
      <c r="AY129" s="25" t="s">
        <v>150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5" t="s">
        <v>78</v>
      </c>
      <c r="BK129" s="247">
        <f>ROUND(I129*H129,2)</f>
        <v>0</v>
      </c>
      <c r="BL129" s="25" t="s">
        <v>1863</v>
      </c>
      <c r="BM129" s="25" t="s">
        <v>2262</v>
      </c>
    </row>
    <row r="130" s="12" customFormat="1">
      <c r="B130" s="248"/>
      <c r="C130" s="249"/>
      <c r="D130" s="250" t="s">
        <v>160</v>
      </c>
      <c r="E130" s="251" t="s">
        <v>21</v>
      </c>
      <c r="F130" s="252" t="s">
        <v>2263</v>
      </c>
      <c r="G130" s="249"/>
      <c r="H130" s="253">
        <v>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160</v>
      </c>
      <c r="AU130" s="259" t="s">
        <v>81</v>
      </c>
      <c r="AV130" s="12" t="s">
        <v>81</v>
      </c>
      <c r="AW130" s="12" t="s">
        <v>35</v>
      </c>
      <c r="AX130" s="12" t="s">
        <v>78</v>
      </c>
      <c r="AY130" s="259" t="s">
        <v>150</v>
      </c>
    </row>
    <row r="131" s="11" customFormat="1" ht="29.88" customHeight="1">
      <c r="B131" s="220"/>
      <c r="C131" s="221"/>
      <c r="D131" s="222" t="s">
        <v>70</v>
      </c>
      <c r="E131" s="234" t="s">
        <v>2264</v>
      </c>
      <c r="F131" s="234" t="s">
        <v>2265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AR131" s="231" t="s">
        <v>180</v>
      </c>
      <c r="AT131" s="232" t="s">
        <v>70</v>
      </c>
      <c r="AU131" s="232" t="s">
        <v>78</v>
      </c>
      <c r="AY131" s="231" t="s">
        <v>150</v>
      </c>
      <c r="BK131" s="233">
        <f>BK132</f>
        <v>0</v>
      </c>
    </row>
    <row r="132" s="1" customFormat="1" ht="25.5" customHeight="1">
      <c r="B132" s="47"/>
      <c r="C132" s="236" t="s">
        <v>339</v>
      </c>
      <c r="D132" s="236" t="s">
        <v>153</v>
      </c>
      <c r="E132" s="237" t="s">
        <v>2266</v>
      </c>
      <c r="F132" s="238" t="s">
        <v>2267</v>
      </c>
      <c r="G132" s="239" t="s">
        <v>642</v>
      </c>
      <c r="H132" s="240">
        <v>1</v>
      </c>
      <c r="I132" s="241"/>
      <c r="J132" s="242">
        <f>ROUND(I132*H132,2)</f>
        <v>0</v>
      </c>
      <c r="K132" s="238" t="s">
        <v>1641</v>
      </c>
      <c r="L132" s="73"/>
      <c r="M132" s="243" t="s">
        <v>21</v>
      </c>
      <c r="N132" s="244" t="s">
        <v>42</v>
      </c>
      <c r="O132" s="48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5" t="s">
        <v>1863</v>
      </c>
      <c r="AT132" s="25" t="s">
        <v>153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1863</v>
      </c>
      <c r="BM132" s="25" t="s">
        <v>2268</v>
      </c>
    </row>
    <row r="133" s="11" customFormat="1" ht="29.88" customHeight="1">
      <c r="B133" s="220"/>
      <c r="C133" s="221"/>
      <c r="D133" s="222" t="s">
        <v>70</v>
      </c>
      <c r="E133" s="234" t="s">
        <v>2269</v>
      </c>
      <c r="F133" s="234" t="s">
        <v>2270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SUM(P134:P142)</f>
        <v>0</v>
      </c>
      <c r="Q133" s="228"/>
      <c r="R133" s="229">
        <f>SUM(R134:R142)</f>
        <v>0</v>
      </c>
      <c r="S133" s="228"/>
      <c r="T133" s="230">
        <f>SUM(T134:T142)</f>
        <v>0</v>
      </c>
      <c r="AR133" s="231" t="s">
        <v>180</v>
      </c>
      <c r="AT133" s="232" t="s">
        <v>70</v>
      </c>
      <c r="AU133" s="232" t="s">
        <v>78</v>
      </c>
      <c r="AY133" s="231" t="s">
        <v>150</v>
      </c>
      <c r="BK133" s="233">
        <f>SUM(BK134:BK142)</f>
        <v>0</v>
      </c>
    </row>
    <row r="134" s="1" customFormat="1" ht="25.5" customHeight="1">
      <c r="B134" s="47"/>
      <c r="C134" s="236" t="s">
        <v>343</v>
      </c>
      <c r="D134" s="236" t="s">
        <v>153</v>
      </c>
      <c r="E134" s="237" t="s">
        <v>2271</v>
      </c>
      <c r="F134" s="238" t="s">
        <v>2272</v>
      </c>
      <c r="G134" s="239" t="s">
        <v>642</v>
      </c>
      <c r="H134" s="240">
        <v>1</v>
      </c>
      <c r="I134" s="241"/>
      <c r="J134" s="242">
        <f>ROUND(I134*H134,2)</f>
        <v>0</v>
      </c>
      <c r="K134" s="238" t="s">
        <v>21</v>
      </c>
      <c r="L134" s="73"/>
      <c r="M134" s="243" t="s">
        <v>21</v>
      </c>
      <c r="N134" s="244" t="s">
        <v>42</v>
      </c>
      <c r="O134" s="48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5" t="s">
        <v>1863</v>
      </c>
      <c r="AT134" s="25" t="s">
        <v>153</v>
      </c>
      <c r="AU134" s="25" t="s">
        <v>81</v>
      </c>
      <c r="AY134" s="25" t="s">
        <v>150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5" t="s">
        <v>78</v>
      </c>
      <c r="BK134" s="247">
        <f>ROUND(I134*H134,2)</f>
        <v>0</v>
      </c>
      <c r="BL134" s="25" t="s">
        <v>1863</v>
      </c>
      <c r="BM134" s="25" t="s">
        <v>2273</v>
      </c>
    </row>
    <row r="135" s="1" customFormat="1" ht="16.5" customHeight="1">
      <c r="B135" s="47"/>
      <c r="C135" s="236" t="s">
        <v>349</v>
      </c>
      <c r="D135" s="236" t="s">
        <v>153</v>
      </c>
      <c r="E135" s="237" t="s">
        <v>2274</v>
      </c>
      <c r="F135" s="238" t="s">
        <v>2275</v>
      </c>
      <c r="G135" s="239" t="s">
        <v>156</v>
      </c>
      <c r="H135" s="240">
        <v>2</v>
      </c>
      <c r="I135" s="241"/>
      <c r="J135" s="242">
        <f>ROUND(I135*H135,2)</f>
        <v>0</v>
      </c>
      <c r="K135" s="238" t="s">
        <v>21</v>
      </c>
      <c r="L135" s="73"/>
      <c r="M135" s="243" t="s">
        <v>21</v>
      </c>
      <c r="N135" s="244" t="s">
        <v>42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1863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1863</v>
      </c>
      <c r="BM135" s="25" t="s">
        <v>2276</v>
      </c>
    </row>
    <row r="136" s="12" customFormat="1">
      <c r="B136" s="248"/>
      <c r="C136" s="249"/>
      <c r="D136" s="250" t="s">
        <v>160</v>
      </c>
      <c r="E136" s="251" t="s">
        <v>21</v>
      </c>
      <c r="F136" s="252" t="s">
        <v>2277</v>
      </c>
      <c r="G136" s="249"/>
      <c r="H136" s="253">
        <v>2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160</v>
      </c>
      <c r="AU136" s="259" t="s">
        <v>81</v>
      </c>
      <c r="AV136" s="12" t="s">
        <v>81</v>
      </c>
      <c r="AW136" s="12" t="s">
        <v>35</v>
      </c>
      <c r="AX136" s="12" t="s">
        <v>78</v>
      </c>
      <c r="AY136" s="259" t="s">
        <v>150</v>
      </c>
    </row>
    <row r="137" s="1" customFormat="1" ht="16.5" customHeight="1">
      <c r="B137" s="47"/>
      <c r="C137" s="236" t="s">
        <v>9</v>
      </c>
      <c r="D137" s="236" t="s">
        <v>153</v>
      </c>
      <c r="E137" s="237" t="s">
        <v>2278</v>
      </c>
      <c r="F137" s="238" t="s">
        <v>2275</v>
      </c>
      <c r="G137" s="239" t="s">
        <v>156</v>
      </c>
      <c r="H137" s="240">
        <v>2</v>
      </c>
      <c r="I137" s="241"/>
      <c r="J137" s="242">
        <f>ROUND(I137*H137,2)</f>
        <v>0</v>
      </c>
      <c r="K137" s="238" t="s">
        <v>21</v>
      </c>
      <c r="L137" s="73"/>
      <c r="M137" s="243" t="s">
        <v>21</v>
      </c>
      <c r="N137" s="244" t="s">
        <v>42</v>
      </c>
      <c r="O137" s="48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5" t="s">
        <v>1863</v>
      </c>
      <c r="AT137" s="25" t="s">
        <v>153</v>
      </c>
      <c r="AU137" s="25" t="s">
        <v>81</v>
      </c>
      <c r="AY137" s="25" t="s">
        <v>150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5" t="s">
        <v>78</v>
      </c>
      <c r="BK137" s="247">
        <f>ROUND(I137*H137,2)</f>
        <v>0</v>
      </c>
      <c r="BL137" s="25" t="s">
        <v>1863</v>
      </c>
      <c r="BM137" s="25" t="s">
        <v>2279</v>
      </c>
    </row>
    <row r="138" s="12" customFormat="1">
      <c r="B138" s="248"/>
      <c r="C138" s="249"/>
      <c r="D138" s="250" t="s">
        <v>160</v>
      </c>
      <c r="E138" s="251" t="s">
        <v>21</v>
      </c>
      <c r="F138" s="252" t="s">
        <v>2280</v>
      </c>
      <c r="G138" s="249"/>
      <c r="H138" s="253">
        <v>2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160</v>
      </c>
      <c r="AU138" s="259" t="s">
        <v>81</v>
      </c>
      <c r="AV138" s="12" t="s">
        <v>81</v>
      </c>
      <c r="AW138" s="12" t="s">
        <v>35</v>
      </c>
      <c r="AX138" s="12" t="s">
        <v>78</v>
      </c>
      <c r="AY138" s="259" t="s">
        <v>150</v>
      </c>
    </row>
    <row r="139" s="1" customFormat="1" ht="16.5" customHeight="1">
      <c r="B139" s="47"/>
      <c r="C139" s="236" t="s">
        <v>359</v>
      </c>
      <c r="D139" s="236" t="s">
        <v>153</v>
      </c>
      <c r="E139" s="237" t="s">
        <v>2281</v>
      </c>
      <c r="F139" s="238" t="s">
        <v>2282</v>
      </c>
      <c r="G139" s="239" t="s">
        <v>156</v>
      </c>
      <c r="H139" s="240">
        <v>2</v>
      </c>
      <c r="I139" s="241"/>
      <c r="J139" s="242">
        <f>ROUND(I139*H139,2)</f>
        <v>0</v>
      </c>
      <c r="K139" s="238" t="s">
        <v>21</v>
      </c>
      <c r="L139" s="73"/>
      <c r="M139" s="243" t="s">
        <v>21</v>
      </c>
      <c r="N139" s="244" t="s">
        <v>42</v>
      </c>
      <c r="O139" s="48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5" t="s">
        <v>1863</v>
      </c>
      <c r="AT139" s="25" t="s">
        <v>153</v>
      </c>
      <c r="AU139" s="25" t="s">
        <v>81</v>
      </c>
      <c r="AY139" s="25" t="s">
        <v>150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5" t="s">
        <v>78</v>
      </c>
      <c r="BK139" s="247">
        <f>ROUND(I139*H139,2)</f>
        <v>0</v>
      </c>
      <c r="BL139" s="25" t="s">
        <v>1863</v>
      </c>
      <c r="BM139" s="25" t="s">
        <v>2283</v>
      </c>
    </row>
    <row r="140" s="1" customFormat="1" ht="16.5" customHeight="1">
      <c r="B140" s="47"/>
      <c r="C140" s="236" t="s">
        <v>365</v>
      </c>
      <c r="D140" s="236" t="s">
        <v>153</v>
      </c>
      <c r="E140" s="237" t="s">
        <v>2284</v>
      </c>
      <c r="F140" s="238" t="s">
        <v>2285</v>
      </c>
      <c r="G140" s="239" t="s">
        <v>642</v>
      </c>
      <c r="H140" s="240">
        <v>1</v>
      </c>
      <c r="I140" s="241"/>
      <c r="J140" s="242">
        <f>ROUND(I140*H140,2)</f>
        <v>0</v>
      </c>
      <c r="K140" s="238" t="s">
        <v>21</v>
      </c>
      <c r="L140" s="73"/>
      <c r="M140" s="243" t="s">
        <v>21</v>
      </c>
      <c r="N140" s="244" t="s">
        <v>42</v>
      </c>
      <c r="O140" s="48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5" t="s">
        <v>1863</v>
      </c>
      <c r="AT140" s="25" t="s">
        <v>153</v>
      </c>
      <c r="AU140" s="25" t="s">
        <v>81</v>
      </c>
      <c r="AY140" s="25" t="s">
        <v>150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5" t="s">
        <v>78</v>
      </c>
      <c r="BK140" s="247">
        <f>ROUND(I140*H140,2)</f>
        <v>0</v>
      </c>
      <c r="BL140" s="25" t="s">
        <v>1863</v>
      </c>
      <c r="BM140" s="25" t="s">
        <v>2286</v>
      </c>
    </row>
    <row r="141" s="12" customFormat="1">
      <c r="B141" s="248"/>
      <c r="C141" s="249"/>
      <c r="D141" s="250" t="s">
        <v>160</v>
      </c>
      <c r="E141" s="251" t="s">
        <v>21</v>
      </c>
      <c r="F141" s="252" t="s">
        <v>2287</v>
      </c>
      <c r="G141" s="249"/>
      <c r="H141" s="253">
        <v>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160</v>
      </c>
      <c r="AU141" s="259" t="s">
        <v>81</v>
      </c>
      <c r="AV141" s="12" t="s">
        <v>81</v>
      </c>
      <c r="AW141" s="12" t="s">
        <v>35</v>
      </c>
      <c r="AX141" s="12" t="s">
        <v>78</v>
      </c>
      <c r="AY141" s="259" t="s">
        <v>150</v>
      </c>
    </row>
    <row r="142" s="1" customFormat="1" ht="16.5" customHeight="1">
      <c r="B142" s="47"/>
      <c r="C142" s="236" t="s">
        <v>370</v>
      </c>
      <c r="D142" s="236" t="s">
        <v>153</v>
      </c>
      <c r="E142" s="237" t="s">
        <v>2288</v>
      </c>
      <c r="F142" s="238" t="s">
        <v>2289</v>
      </c>
      <c r="G142" s="239" t="s">
        <v>642</v>
      </c>
      <c r="H142" s="240">
        <v>1</v>
      </c>
      <c r="I142" s="241"/>
      <c r="J142" s="242">
        <f>ROUND(I142*H142,2)</f>
        <v>0</v>
      </c>
      <c r="K142" s="238" t="s">
        <v>21</v>
      </c>
      <c r="L142" s="73"/>
      <c r="M142" s="243" t="s">
        <v>21</v>
      </c>
      <c r="N142" s="281" t="s">
        <v>42</v>
      </c>
      <c r="O142" s="282"/>
      <c r="P142" s="283">
        <f>O142*H142</f>
        <v>0</v>
      </c>
      <c r="Q142" s="283">
        <v>0</v>
      </c>
      <c r="R142" s="283">
        <f>Q142*H142</f>
        <v>0</v>
      </c>
      <c r="S142" s="283">
        <v>0</v>
      </c>
      <c r="T142" s="284">
        <f>S142*H142</f>
        <v>0</v>
      </c>
      <c r="AR142" s="25" t="s">
        <v>1863</v>
      </c>
      <c r="AT142" s="25" t="s">
        <v>153</v>
      </c>
      <c r="AU142" s="25" t="s">
        <v>81</v>
      </c>
      <c r="AY142" s="25" t="s">
        <v>150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5" t="s">
        <v>78</v>
      </c>
      <c r="BK142" s="247">
        <f>ROUND(I142*H142,2)</f>
        <v>0</v>
      </c>
      <c r="BL142" s="25" t="s">
        <v>1863</v>
      </c>
      <c r="BM142" s="25" t="s">
        <v>2290</v>
      </c>
    </row>
    <row r="143" s="1" customFormat="1" ht="6.96" customHeight="1">
      <c r="B143" s="68"/>
      <c r="C143" s="69"/>
      <c r="D143" s="69"/>
      <c r="E143" s="69"/>
      <c r="F143" s="69"/>
      <c r="G143" s="69"/>
      <c r="H143" s="69"/>
      <c r="I143" s="179"/>
      <c r="J143" s="69"/>
      <c r="K143" s="69"/>
      <c r="L143" s="73"/>
    </row>
  </sheetData>
  <sheetProtection sheet="1" autoFilter="0" formatColumns="0" formatRows="0" objects="1" scenarios="1" spinCount="100000" saltValue="DGF9oOnc4b8/RjondVUjHz/hDOzC89SJEZDdcCC17bsol+Tk7SQngn5FIAI7pziCIxmeYWsBqSTt6uvbnEEjMg==" hashValue="/cYZ4G+WAHu8ozBWkR17mAs1WzgGJIW9MICSVFv1MspkE8ohbZgtzJD0YoqdELzFxm3+7Gmh/U6jDos3UfBRQA==" algorithmName="SHA-512" password="CC35"/>
  <autoFilter ref="C89:K1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17" customWidth="1"/>
    <col min="2" max="2" width="1.664063" style="317" customWidth="1"/>
    <col min="3" max="4" width="5" style="317" customWidth="1"/>
    <col min="5" max="5" width="11.67" style="317" customWidth="1"/>
    <col min="6" max="6" width="9.17" style="317" customWidth="1"/>
    <col min="7" max="7" width="5" style="317" customWidth="1"/>
    <col min="8" max="8" width="77.83" style="317" customWidth="1"/>
    <col min="9" max="10" width="20" style="317" customWidth="1"/>
    <col min="11" max="11" width="1.664063" style="317" customWidth="1"/>
  </cols>
  <sheetData>
    <row r="1" ht="37.5" customHeight="1"/>
    <row r="2" ht="7.5" customHeight="1">
      <c r="B2" s="318"/>
      <c r="C2" s="319"/>
      <c r="D2" s="319"/>
      <c r="E2" s="319"/>
      <c r="F2" s="319"/>
      <c r="G2" s="319"/>
      <c r="H2" s="319"/>
      <c r="I2" s="319"/>
      <c r="J2" s="319"/>
      <c r="K2" s="320"/>
    </row>
    <row r="3" s="16" customFormat="1" ht="45" customHeight="1">
      <c r="B3" s="321"/>
      <c r="C3" s="322" t="s">
        <v>2291</v>
      </c>
      <c r="D3" s="322"/>
      <c r="E3" s="322"/>
      <c r="F3" s="322"/>
      <c r="G3" s="322"/>
      <c r="H3" s="322"/>
      <c r="I3" s="322"/>
      <c r="J3" s="322"/>
      <c r="K3" s="323"/>
    </row>
    <row r="4" ht="25.5" customHeight="1">
      <c r="B4" s="324"/>
      <c r="C4" s="325" t="s">
        <v>2292</v>
      </c>
      <c r="D4" s="325"/>
      <c r="E4" s="325"/>
      <c r="F4" s="325"/>
      <c r="G4" s="325"/>
      <c r="H4" s="325"/>
      <c r="I4" s="325"/>
      <c r="J4" s="325"/>
      <c r="K4" s="326"/>
    </row>
    <row r="5" ht="5.25" customHeight="1">
      <c r="B5" s="324"/>
      <c r="C5" s="327"/>
      <c r="D5" s="327"/>
      <c r="E5" s="327"/>
      <c r="F5" s="327"/>
      <c r="G5" s="327"/>
      <c r="H5" s="327"/>
      <c r="I5" s="327"/>
      <c r="J5" s="327"/>
      <c r="K5" s="326"/>
    </row>
    <row r="6" ht="15" customHeight="1">
      <c r="B6" s="324"/>
      <c r="C6" s="328" t="s">
        <v>2293</v>
      </c>
      <c r="D6" s="328"/>
      <c r="E6" s="328"/>
      <c r="F6" s="328"/>
      <c r="G6" s="328"/>
      <c r="H6" s="328"/>
      <c r="I6" s="328"/>
      <c r="J6" s="328"/>
      <c r="K6" s="326"/>
    </row>
    <row r="7" ht="15" customHeight="1">
      <c r="B7" s="329"/>
      <c r="C7" s="328" t="s">
        <v>2294</v>
      </c>
      <c r="D7" s="328"/>
      <c r="E7" s="328"/>
      <c r="F7" s="328"/>
      <c r="G7" s="328"/>
      <c r="H7" s="328"/>
      <c r="I7" s="328"/>
      <c r="J7" s="328"/>
      <c r="K7" s="326"/>
    </row>
    <row r="8" ht="12.75" customHeight="1">
      <c r="B8" s="329"/>
      <c r="C8" s="328"/>
      <c r="D8" s="328"/>
      <c r="E8" s="328"/>
      <c r="F8" s="328"/>
      <c r="G8" s="328"/>
      <c r="H8" s="328"/>
      <c r="I8" s="328"/>
      <c r="J8" s="328"/>
      <c r="K8" s="326"/>
    </row>
    <row r="9" ht="15" customHeight="1">
      <c r="B9" s="329"/>
      <c r="C9" s="328" t="s">
        <v>2295</v>
      </c>
      <c r="D9" s="328"/>
      <c r="E9" s="328"/>
      <c r="F9" s="328"/>
      <c r="G9" s="328"/>
      <c r="H9" s="328"/>
      <c r="I9" s="328"/>
      <c r="J9" s="328"/>
      <c r="K9" s="326"/>
    </row>
    <row r="10" ht="15" customHeight="1">
      <c r="B10" s="329"/>
      <c r="C10" s="328"/>
      <c r="D10" s="328" t="s">
        <v>2296</v>
      </c>
      <c r="E10" s="328"/>
      <c r="F10" s="328"/>
      <c r="G10" s="328"/>
      <c r="H10" s="328"/>
      <c r="I10" s="328"/>
      <c r="J10" s="328"/>
      <c r="K10" s="326"/>
    </row>
    <row r="11" ht="15" customHeight="1">
      <c r="B11" s="329"/>
      <c r="C11" s="330"/>
      <c r="D11" s="328" t="s">
        <v>2297</v>
      </c>
      <c r="E11" s="328"/>
      <c r="F11" s="328"/>
      <c r="G11" s="328"/>
      <c r="H11" s="328"/>
      <c r="I11" s="328"/>
      <c r="J11" s="328"/>
      <c r="K11" s="326"/>
    </row>
    <row r="12" ht="12.75" customHeight="1">
      <c r="B12" s="329"/>
      <c r="C12" s="330"/>
      <c r="D12" s="330"/>
      <c r="E12" s="330"/>
      <c r="F12" s="330"/>
      <c r="G12" s="330"/>
      <c r="H12" s="330"/>
      <c r="I12" s="330"/>
      <c r="J12" s="330"/>
      <c r="K12" s="326"/>
    </row>
    <row r="13" ht="15" customHeight="1">
      <c r="B13" s="329"/>
      <c r="C13" s="330"/>
      <c r="D13" s="328" t="s">
        <v>2298</v>
      </c>
      <c r="E13" s="328"/>
      <c r="F13" s="328"/>
      <c r="G13" s="328"/>
      <c r="H13" s="328"/>
      <c r="I13" s="328"/>
      <c r="J13" s="328"/>
      <c r="K13" s="326"/>
    </row>
    <row r="14" ht="15" customHeight="1">
      <c r="B14" s="329"/>
      <c r="C14" s="330"/>
      <c r="D14" s="328" t="s">
        <v>2299</v>
      </c>
      <c r="E14" s="328"/>
      <c r="F14" s="328"/>
      <c r="G14" s="328"/>
      <c r="H14" s="328"/>
      <c r="I14" s="328"/>
      <c r="J14" s="328"/>
      <c r="K14" s="326"/>
    </row>
    <row r="15" ht="15" customHeight="1">
      <c r="B15" s="329"/>
      <c r="C15" s="330"/>
      <c r="D15" s="328" t="s">
        <v>2300</v>
      </c>
      <c r="E15" s="328"/>
      <c r="F15" s="328"/>
      <c r="G15" s="328"/>
      <c r="H15" s="328"/>
      <c r="I15" s="328"/>
      <c r="J15" s="328"/>
      <c r="K15" s="326"/>
    </row>
    <row r="16" ht="15" customHeight="1">
      <c r="B16" s="329"/>
      <c r="C16" s="330"/>
      <c r="D16" s="330"/>
      <c r="E16" s="331" t="s">
        <v>77</v>
      </c>
      <c r="F16" s="328" t="s">
        <v>2301</v>
      </c>
      <c r="G16" s="328"/>
      <c r="H16" s="328"/>
      <c r="I16" s="328"/>
      <c r="J16" s="328"/>
      <c r="K16" s="326"/>
    </row>
    <row r="17" ht="15" customHeight="1">
      <c r="B17" s="329"/>
      <c r="C17" s="330"/>
      <c r="D17" s="330"/>
      <c r="E17" s="331" t="s">
        <v>2302</v>
      </c>
      <c r="F17" s="328" t="s">
        <v>2303</v>
      </c>
      <c r="G17" s="328"/>
      <c r="H17" s="328"/>
      <c r="I17" s="328"/>
      <c r="J17" s="328"/>
      <c r="K17" s="326"/>
    </row>
    <row r="18" ht="15" customHeight="1">
      <c r="B18" s="329"/>
      <c r="C18" s="330"/>
      <c r="D18" s="330"/>
      <c r="E18" s="331" t="s">
        <v>2304</v>
      </c>
      <c r="F18" s="328" t="s">
        <v>2305</v>
      </c>
      <c r="G18" s="328"/>
      <c r="H18" s="328"/>
      <c r="I18" s="328"/>
      <c r="J18" s="328"/>
      <c r="K18" s="326"/>
    </row>
    <row r="19" ht="15" customHeight="1">
      <c r="B19" s="329"/>
      <c r="C19" s="330"/>
      <c r="D19" s="330"/>
      <c r="E19" s="331" t="s">
        <v>2306</v>
      </c>
      <c r="F19" s="328" t="s">
        <v>2307</v>
      </c>
      <c r="G19" s="328"/>
      <c r="H19" s="328"/>
      <c r="I19" s="328"/>
      <c r="J19" s="328"/>
      <c r="K19" s="326"/>
    </row>
    <row r="20" ht="15" customHeight="1">
      <c r="B20" s="329"/>
      <c r="C20" s="330"/>
      <c r="D20" s="330"/>
      <c r="E20" s="331" t="s">
        <v>2308</v>
      </c>
      <c r="F20" s="328" t="s">
        <v>2309</v>
      </c>
      <c r="G20" s="328"/>
      <c r="H20" s="328"/>
      <c r="I20" s="328"/>
      <c r="J20" s="328"/>
      <c r="K20" s="326"/>
    </row>
    <row r="21" ht="15" customHeight="1">
      <c r="B21" s="329"/>
      <c r="C21" s="330"/>
      <c r="D21" s="330"/>
      <c r="E21" s="331" t="s">
        <v>83</v>
      </c>
      <c r="F21" s="328" t="s">
        <v>2310</v>
      </c>
      <c r="G21" s="328"/>
      <c r="H21" s="328"/>
      <c r="I21" s="328"/>
      <c r="J21" s="328"/>
      <c r="K21" s="326"/>
    </row>
    <row r="22" ht="12.75" customHeight="1">
      <c r="B22" s="329"/>
      <c r="C22" s="330"/>
      <c r="D22" s="330"/>
      <c r="E22" s="330"/>
      <c r="F22" s="330"/>
      <c r="G22" s="330"/>
      <c r="H22" s="330"/>
      <c r="I22" s="330"/>
      <c r="J22" s="330"/>
      <c r="K22" s="326"/>
    </row>
    <row r="23" ht="15" customHeight="1">
      <c r="B23" s="329"/>
      <c r="C23" s="328" t="s">
        <v>2311</v>
      </c>
      <c r="D23" s="328"/>
      <c r="E23" s="328"/>
      <c r="F23" s="328"/>
      <c r="G23" s="328"/>
      <c r="H23" s="328"/>
      <c r="I23" s="328"/>
      <c r="J23" s="328"/>
      <c r="K23" s="326"/>
    </row>
    <row r="24" ht="15" customHeight="1">
      <c r="B24" s="329"/>
      <c r="C24" s="328" t="s">
        <v>2312</v>
      </c>
      <c r="D24" s="328"/>
      <c r="E24" s="328"/>
      <c r="F24" s="328"/>
      <c r="G24" s="328"/>
      <c r="H24" s="328"/>
      <c r="I24" s="328"/>
      <c r="J24" s="328"/>
      <c r="K24" s="326"/>
    </row>
    <row r="25" ht="15" customHeight="1">
      <c r="B25" s="329"/>
      <c r="C25" s="328"/>
      <c r="D25" s="328" t="s">
        <v>2313</v>
      </c>
      <c r="E25" s="328"/>
      <c r="F25" s="328"/>
      <c r="G25" s="328"/>
      <c r="H25" s="328"/>
      <c r="I25" s="328"/>
      <c r="J25" s="328"/>
      <c r="K25" s="326"/>
    </row>
    <row r="26" ht="15" customHeight="1">
      <c r="B26" s="329"/>
      <c r="C26" s="330"/>
      <c r="D26" s="328" t="s">
        <v>2314</v>
      </c>
      <c r="E26" s="328"/>
      <c r="F26" s="328"/>
      <c r="G26" s="328"/>
      <c r="H26" s="328"/>
      <c r="I26" s="328"/>
      <c r="J26" s="328"/>
      <c r="K26" s="326"/>
    </row>
    <row r="27" ht="12.75" customHeight="1">
      <c r="B27" s="329"/>
      <c r="C27" s="330"/>
      <c r="D27" s="330"/>
      <c r="E27" s="330"/>
      <c r="F27" s="330"/>
      <c r="G27" s="330"/>
      <c r="H27" s="330"/>
      <c r="I27" s="330"/>
      <c r="J27" s="330"/>
      <c r="K27" s="326"/>
    </row>
    <row r="28" ht="15" customHeight="1">
      <c r="B28" s="329"/>
      <c r="C28" s="330"/>
      <c r="D28" s="328" t="s">
        <v>2315</v>
      </c>
      <c r="E28" s="328"/>
      <c r="F28" s="328"/>
      <c r="G28" s="328"/>
      <c r="H28" s="328"/>
      <c r="I28" s="328"/>
      <c r="J28" s="328"/>
      <c r="K28" s="326"/>
    </row>
    <row r="29" ht="15" customHeight="1">
      <c r="B29" s="329"/>
      <c r="C29" s="330"/>
      <c r="D29" s="328" t="s">
        <v>2316</v>
      </c>
      <c r="E29" s="328"/>
      <c r="F29" s="328"/>
      <c r="G29" s="328"/>
      <c r="H29" s="328"/>
      <c r="I29" s="328"/>
      <c r="J29" s="328"/>
      <c r="K29" s="326"/>
    </row>
    <row r="30" ht="12.75" customHeight="1">
      <c r="B30" s="329"/>
      <c r="C30" s="330"/>
      <c r="D30" s="330"/>
      <c r="E30" s="330"/>
      <c r="F30" s="330"/>
      <c r="G30" s="330"/>
      <c r="H30" s="330"/>
      <c r="I30" s="330"/>
      <c r="J30" s="330"/>
      <c r="K30" s="326"/>
    </row>
    <row r="31" ht="15" customHeight="1">
      <c r="B31" s="329"/>
      <c r="C31" s="330"/>
      <c r="D31" s="328" t="s">
        <v>2317</v>
      </c>
      <c r="E31" s="328"/>
      <c r="F31" s="328"/>
      <c r="G31" s="328"/>
      <c r="H31" s="328"/>
      <c r="I31" s="328"/>
      <c r="J31" s="328"/>
      <c r="K31" s="326"/>
    </row>
    <row r="32" ht="15" customHeight="1">
      <c r="B32" s="329"/>
      <c r="C32" s="330"/>
      <c r="D32" s="328" t="s">
        <v>2318</v>
      </c>
      <c r="E32" s="328"/>
      <c r="F32" s="328"/>
      <c r="G32" s="328"/>
      <c r="H32" s="328"/>
      <c r="I32" s="328"/>
      <c r="J32" s="328"/>
      <c r="K32" s="326"/>
    </row>
    <row r="33" ht="15" customHeight="1">
      <c r="B33" s="329"/>
      <c r="C33" s="330"/>
      <c r="D33" s="328" t="s">
        <v>2319</v>
      </c>
      <c r="E33" s="328"/>
      <c r="F33" s="328"/>
      <c r="G33" s="328"/>
      <c r="H33" s="328"/>
      <c r="I33" s="328"/>
      <c r="J33" s="328"/>
      <c r="K33" s="326"/>
    </row>
    <row r="34" ht="15" customHeight="1">
      <c r="B34" s="329"/>
      <c r="C34" s="330"/>
      <c r="D34" s="328"/>
      <c r="E34" s="332" t="s">
        <v>135</v>
      </c>
      <c r="F34" s="328"/>
      <c r="G34" s="328" t="s">
        <v>2320</v>
      </c>
      <c r="H34" s="328"/>
      <c r="I34" s="328"/>
      <c r="J34" s="328"/>
      <c r="K34" s="326"/>
    </row>
    <row r="35" ht="30.75" customHeight="1">
      <c r="B35" s="329"/>
      <c r="C35" s="330"/>
      <c r="D35" s="328"/>
      <c r="E35" s="332" t="s">
        <v>2321</v>
      </c>
      <c r="F35" s="328"/>
      <c r="G35" s="328" t="s">
        <v>2322</v>
      </c>
      <c r="H35" s="328"/>
      <c r="I35" s="328"/>
      <c r="J35" s="328"/>
      <c r="K35" s="326"/>
    </row>
    <row r="36" ht="15" customHeight="1">
      <c r="B36" s="329"/>
      <c r="C36" s="330"/>
      <c r="D36" s="328"/>
      <c r="E36" s="332" t="s">
        <v>52</v>
      </c>
      <c r="F36" s="328"/>
      <c r="G36" s="328" t="s">
        <v>2323</v>
      </c>
      <c r="H36" s="328"/>
      <c r="I36" s="328"/>
      <c r="J36" s="328"/>
      <c r="K36" s="326"/>
    </row>
    <row r="37" ht="15" customHeight="1">
      <c r="B37" s="329"/>
      <c r="C37" s="330"/>
      <c r="D37" s="328"/>
      <c r="E37" s="332" t="s">
        <v>136</v>
      </c>
      <c r="F37" s="328"/>
      <c r="G37" s="328" t="s">
        <v>2324</v>
      </c>
      <c r="H37" s="328"/>
      <c r="I37" s="328"/>
      <c r="J37" s="328"/>
      <c r="K37" s="326"/>
    </row>
    <row r="38" ht="15" customHeight="1">
      <c r="B38" s="329"/>
      <c r="C38" s="330"/>
      <c r="D38" s="328"/>
      <c r="E38" s="332" t="s">
        <v>137</v>
      </c>
      <c r="F38" s="328"/>
      <c r="G38" s="328" t="s">
        <v>2325</v>
      </c>
      <c r="H38" s="328"/>
      <c r="I38" s="328"/>
      <c r="J38" s="328"/>
      <c r="K38" s="326"/>
    </row>
    <row r="39" ht="15" customHeight="1">
      <c r="B39" s="329"/>
      <c r="C39" s="330"/>
      <c r="D39" s="328"/>
      <c r="E39" s="332" t="s">
        <v>138</v>
      </c>
      <c r="F39" s="328"/>
      <c r="G39" s="328" t="s">
        <v>2326</v>
      </c>
      <c r="H39" s="328"/>
      <c r="I39" s="328"/>
      <c r="J39" s="328"/>
      <c r="K39" s="326"/>
    </row>
    <row r="40" ht="15" customHeight="1">
      <c r="B40" s="329"/>
      <c r="C40" s="330"/>
      <c r="D40" s="328"/>
      <c r="E40" s="332" t="s">
        <v>2327</v>
      </c>
      <c r="F40" s="328"/>
      <c r="G40" s="328" t="s">
        <v>2328</v>
      </c>
      <c r="H40" s="328"/>
      <c r="I40" s="328"/>
      <c r="J40" s="328"/>
      <c r="K40" s="326"/>
    </row>
    <row r="41" ht="15" customHeight="1">
      <c r="B41" s="329"/>
      <c r="C41" s="330"/>
      <c r="D41" s="328"/>
      <c r="E41" s="332"/>
      <c r="F41" s="328"/>
      <c r="G41" s="328" t="s">
        <v>2329</v>
      </c>
      <c r="H41" s="328"/>
      <c r="I41" s="328"/>
      <c r="J41" s="328"/>
      <c r="K41" s="326"/>
    </row>
    <row r="42" ht="15" customHeight="1">
      <c r="B42" s="329"/>
      <c r="C42" s="330"/>
      <c r="D42" s="328"/>
      <c r="E42" s="332" t="s">
        <v>2330</v>
      </c>
      <c r="F42" s="328"/>
      <c r="G42" s="328" t="s">
        <v>2331</v>
      </c>
      <c r="H42" s="328"/>
      <c r="I42" s="328"/>
      <c r="J42" s="328"/>
      <c r="K42" s="326"/>
    </row>
    <row r="43" ht="15" customHeight="1">
      <c r="B43" s="329"/>
      <c r="C43" s="330"/>
      <c r="D43" s="328"/>
      <c r="E43" s="332" t="s">
        <v>140</v>
      </c>
      <c r="F43" s="328"/>
      <c r="G43" s="328" t="s">
        <v>2332</v>
      </c>
      <c r="H43" s="328"/>
      <c r="I43" s="328"/>
      <c r="J43" s="328"/>
      <c r="K43" s="326"/>
    </row>
    <row r="44" ht="12.75" customHeight="1">
      <c r="B44" s="329"/>
      <c r="C44" s="330"/>
      <c r="D44" s="328"/>
      <c r="E44" s="328"/>
      <c r="F44" s="328"/>
      <c r="G44" s="328"/>
      <c r="H44" s="328"/>
      <c r="I44" s="328"/>
      <c r="J44" s="328"/>
      <c r="K44" s="326"/>
    </row>
    <row r="45" ht="15" customHeight="1">
      <c r="B45" s="329"/>
      <c r="C45" s="330"/>
      <c r="D45" s="328" t="s">
        <v>2333</v>
      </c>
      <c r="E45" s="328"/>
      <c r="F45" s="328"/>
      <c r="G45" s="328"/>
      <c r="H45" s="328"/>
      <c r="I45" s="328"/>
      <c r="J45" s="328"/>
      <c r="K45" s="326"/>
    </row>
    <row r="46" ht="15" customHeight="1">
      <c r="B46" s="329"/>
      <c r="C46" s="330"/>
      <c r="D46" s="330"/>
      <c r="E46" s="328" t="s">
        <v>2334</v>
      </c>
      <c r="F46" s="328"/>
      <c r="G46" s="328"/>
      <c r="H46" s="328"/>
      <c r="I46" s="328"/>
      <c r="J46" s="328"/>
      <c r="K46" s="326"/>
    </row>
    <row r="47" ht="15" customHeight="1">
      <c r="B47" s="329"/>
      <c r="C47" s="330"/>
      <c r="D47" s="330"/>
      <c r="E47" s="328" t="s">
        <v>2335</v>
      </c>
      <c r="F47" s="328"/>
      <c r="G47" s="328"/>
      <c r="H47" s="328"/>
      <c r="I47" s="328"/>
      <c r="J47" s="328"/>
      <c r="K47" s="326"/>
    </row>
    <row r="48" ht="15" customHeight="1">
      <c r="B48" s="329"/>
      <c r="C48" s="330"/>
      <c r="D48" s="330"/>
      <c r="E48" s="328" t="s">
        <v>2336</v>
      </c>
      <c r="F48" s="328"/>
      <c r="G48" s="328"/>
      <c r="H48" s="328"/>
      <c r="I48" s="328"/>
      <c r="J48" s="328"/>
      <c r="K48" s="326"/>
    </row>
    <row r="49" ht="15" customHeight="1">
      <c r="B49" s="329"/>
      <c r="C49" s="330"/>
      <c r="D49" s="328" t="s">
        <v>2337</v>
      </c>
      <c r="E49" s="328"/>
      <c r="F49" s="328"/>
      <c r="G49" s="328"/>
      <c r="H49" s="328"/>
      <c r="I49" s="328"/>
      <c r="J49" s="328"/>
      <c r="K49" s="326"/>
    </row>
    <row r="50" ht="25.5" customHeight="1">
      <c r="B50" s="324"/>
      <c r="C50" s="325" t="s">
        <v>2338</v>
      </c>
      <c r="D50" s="325"/>
      <c r="E50" s="325"/>
      <c r="F50" s="325"/>
      <c r="G50" s="325"/>
      <c r="H50" s="325"/>
      <c r="I50" s="325"/>
      <c r="J50" s="325"/>
      <c r="K50" s="326"/>
    </row>
    <row r="51" ht="5.25" customHeight="1">
      <c r="B51" s="324"/>
      <c r="C51" s="327"/>
      <c r="D51" s="327"/>
      <c r="E51" s="327"/>
      <c r="F51" s="327"/>
      <c r="G51" s="327"/>
      <c r="H51" s="327"/>
      <c r="I51" s="327"/>
      <c r="J51" s="327"/>
      <c r="K51" s="326"/>
    </row>
    <row r="52" ht="15" customHeight="1">
      <c r="B52" s="324"/>
      <c r="C52" s="328" t="s">
        <v>2339</v>
      </c>
      <c r="D52" s="328"/>
      <c r="E52" s="328"/>
      <c r="F52" s="328"/>
      <c r="G52" s="328"/>
      <c r="H52" s="328"/>
      <c r="I52" s="328"/>
      <c r="J52" s="328"/>
      <c r="K52" s="326"/>
    </row>
    <row r="53" ht="15" customHeight="1">
      <c r="B53" s="324"/>
      <c r="C53" s="328" t="s">
        <v>2340</v>
      </c>
      <c r="D53" s="328"/>
      <c r="E53" s="328"/>
      <c r="F53" s="328"/>
      <c r="G53" s="328"/>
      <c r="H53" s="328"/>
      <c r="I53" s="328"/>
      <c r="J53" s="328"/>
      <c r="K53" s="326"/>
    </row>
    <row r="54" ht="12.75" customHeight="1">
      <c r="B54" s="324"/>
      <c r="C54" s="328"/>
      <c r="D54" s="328"/>
      <c r="E54" s="328"/>
      <c r="F54" s="328"/>
      <c r="G54" s="328"/>
      <c r="H54" s="328"/>
      <c r="I54" s="328"/>
      <c r="J54" s="328"/>
      <c r="K54" s="326"/>
    </row>
    <row r="55" ht="15" customHeight="1">
      <c r="B55" s="324"/>
      <c r="C55" s="328" t="s">
        <v>2341</v>
      </c>
      <c r="D55" s="328"/>
      <c r="E55" s="328"/>
      <c r="F55" s="328"/>
      <c r="G55" s="328"/>
      <c r="H55" s="328"/>
      <c r="I55" s="328"/>
      <c r="J55" s="328"/>
      <c r="K55" s="326"/>
    </row>
    <row r="56" ht="15" customHeight="1">
      <c r="B56" s="324"/>
      <c r="C56" s="330"/>
      <c r="D56" s="328" t="s">
        <v>2342</v>
      </c>
      <c r="E56" s="328"/>
      <c r="F56" s="328"/>
      <c r="G56" s="328"/>
      <c r="H56" s="328"/>
      <c r="I56" s="328"/>
      <c r="J56" s="328"/>
      <c r="K56" s="326"/>
    </row>
    <row r="57" ht="15" customHeight="1">
      <c r="B57" s="324"/>
      <c r="C57" s="330"/>
      <c r="D57" s="328" t="s">
        <v>2343</v>
      </c>
      <c r="E57" s="328"/>
      <c r="F57" s="328"/>
      <c r="G57" s="328"/>
      <c r="H57" s="328"/>
      <c r="I57" s="328"/>
      <c r="J57" s="328"/>
      <c r="K57" s="326"/>
    </row>
    <row r="58" ht="15" customHeight="1">
      <c r="B58" s="324"/>
      <c r="C58" s="330"/>
      <c r="D58" s="328" t="s">
        <v>2344</v>
      </c>
      <c r="E58" s="328"/>
      <c r="F58" s="328"/>
      <c r="G58" s="328"/>
      <c r="H58" s="328"/>
      <c r="I58" s="328"/>
      <c r="J58" s="328"/>
      <c r="K58" s="326"/>
    </row>
    <row r="59" ht="15" customHeight="1">
      <c r="B59" s="324"/>
      <c r="C59" s="330"/>
      <c r="D59" s="328" t="s">
        <v>2345</v>
      </c>
      <c r="E59" s="328"/>
      <c r="F59" s="328"/>
      <c r="G59" s="328"/>
      <c r="H59" s="328"/>
      <c r="I59" s="328"/>
      <c r="J59" s="328"/>
      <c r="K59" s="326"/>
    </row>
    <row r="60" ht="15" customHeight="1">
      <c r="B60" s="324"/>
      <c r="C60" s="330"/>
      <c r="D60" s="333" t="s">
        <v>2346</v>
      </c>
      <c r="E60" s="333"/>
      <c r="F60" s="333"/>
      <c r="G60" s="333"/>
      <c r="H60" s="333"/>
      <c r="I60" s="333"/>
      <c r="J60" s="333"/>
      <c r="K60" s="326"/>
    </row>
    <row r="61" ht="15" customHeight="1">
      <c r="B61" s="324"/>
      <c r="C61" s="330"/>
      <c r="D61" s="328" t="s">
        <v>2347</v>
      </c>
      <c r="E61" s="328"/>
      <c r="F61" s="328"/>
      <c r="G61" s="328"/>
      <c r="H61" s="328"/>
      <c r="I61" s="328"/>
      <c r="J61" s="328"/>
      <c r="K61" s="326"/>
    </row>
    <row r="62" ht="12.75" customHeight="1">
      <c r="B62" s="324"/>
      <c r="C62" s="330"/>
      <c r="D62" s="330"/>
      <c r="E62" s="334"/>
      <c r="F62" s="330"/>
      <c r="G62" s="330"/>
      <c r="H62" s="330"/>
      <c r="I62" s="330"/>
      <c r="J62" s="330"/>
      <c r="K62" s="326"/>
    </row>
    <row r="63" ht="15" customHeight="1">
      <c r="B63" s="324"/>
      <c r="C63" s="330"/>
      <c r="D63" s="328" t="s">
        <v>2348</v>
      </c>
      <c r="E63" s="328"/>
      <c r="F63" s="328"/>
      <c r="G63" s="328"/>
      <c r="H63" s="328"/>
      <c r="I63" s="328"/>
      <c r="J63" s="328"/>
      <c r="K63" s="326"/>
    </row>
    <row r="64" ht="15" customHeight="1">
      <c r="B64" s="324"/>
      <c r="C64" s="330"/>
      <c r="D64" s="333" t="s">
        <v>2349</v>
      </c>
      <c r="E64" s="333"/>
      <c r="F64" s="333"/>
      <c r="G64" s="333"/>
      <c r="H64" s="333"/>
      <c r="I64" s="333"/>
      <c r="J64" s="333"/>
      <c r="K64" s="326"/>
    </row>
    <row r="65" ht="15" customHeight="1">
      <c r="B65" s="324"/>
      <c r="C65" s="330"/>
      <c r="D65" s="328" t="s">
        <v>2350</v>
      </c>
      <c r="E65" s="328"/>
      <c r="F65" s="328"/>
      <c r="G65" s="328"/>
      <c r="H65" s="328"/>
      <c r="I65" s="328"/>
      <c r="J65" s="328"/>
      <c r="K65" s="326"/>
    </row>
    <row r="66" ht="15" customHeight="1">
      <c r="B66" s="324"/>
      <c r="C66" s="330"/>
      <c r="D66" s="328" t="s">
        <v>2351</v>
      </c>
      <c r="E66" s="328"/>
      <c r="F66" s="328"/>
      <c r="G66" s="328"/>
      <c r="H66" s="328"/>
      <c r="I66" s="328"/>
      <c r="J66" s="328"/>
      <c r="K66" s="326"/>
    </row>
    <row r="67" ht="15" customHeight="1">
      <c r="B67" s="324"/>
      <c r="C67" s="330"/>
      <c r="D67" s="328" t="s">
        <v>2352</v>
      </c>
      <c r="E67" s="328"/>
      <c r="F67" s="328"/>
      <c r="G67" s="328"/>
      <c r="H67" s="328"/>
      <c r="I67" s="328"/>
      <c r="J67" s="328"/>
      <c r="K67" s="326"/>
    </row>
    <row r="68" ht="15" customHeight="1">
      <c r="B68" s="324"/>
      <c r="C68" s="330"/>
      <c r="D68" s="328" t="s">
        <v>2353</v>
      </c>
      <c r="E68" s="328"/>
      <c r="F68" s="328"/>
      <c r="G68" s="328"/>
      <c r="H68" s="328"/>
      <c r="I68" s="328"/>
      <c r="J68" s="328"/>
      <c r="K68" s="326"/>
    </row>
    <row r="69" ht="12.75" customHeight="1">
      <c r="B69" s="335"/>
      <c r="C69" s="336"/>
      <c r="D69" s="336"/>
      <c r="E69" s="336"/>
      <c r="F69" s="336"/>
      <c r="G69" s="336"/>
      <c r="H69" s="336"/>
      <c r="I69" s="336"/>
      <c r="J69" s="336"/>
      <c r="K69" s="337"/>
    </row>
    <row r="70" ht="18.75" customHeight="1">
      <c r="B70" s="338"/>
      <c r="C70" s="338"/>
      <c r="D70" s="338"/>
      <c r="E70" s="338"/>
      <c r="F70" s="338"/>
      <c r="G70" s="338"/>
      <c r="H70" s="338"/>
      <c r="I70" s="338"/>
      <c r="J70" s="338"/>
      <c r="K70" s="339"/>
    </row>
    <row r="71" ht="18.75" customHeight="1">
      <c r="B71" s="339"/>
      <c r="C71" s="339"/>
      <c r="D71" s="339"/>
      <c r="E71" s="339"/>
      <c r="F71" s="339"/>
      <c r="G71" s="339"/>
      <c r="H71" s="339"/>
      <c r="I71" s="339"/>
      <c r="J71" s="339"/>
      <c r="K71" s="339"/>
    </row>
    <row r="72" ht="7.5" customHeight="1">
      <c r="B72" s="340"/>
      <c r="C72" s="341"/>
      <c r="D72" s="341"/>
      <c r="E72" s="341"/>
      <c r="F72" s="341"/>
      <c r="G72" s="341"/>
      <c r="H72" s="341"/>
      <c r="I72" s="341"/>
      <c r="J72" s="341"/>
      <c r="K72" s="342"/>
    </row>
    <row r="73" ht="45" customHeight="1">
      <c r="B73" s="343"/>
      <c r="C73" s="344" t="s">
        <v>122</v>
      </c>
      <c r="D73" s="344"/>
      <c r="E73" s="344"/>
      <c r="F73" s="344"/>
      <c r="G73" s="344"/>
      <c r="H73" s="344"/>
      <c r="I73" s="344"/>
      <c r="J73" s="344"/>
      <c r="K73" s="345"/>
    </row>
    <row r="74" ht="17.25" customHeight="1">
      <c r="B74" s="343"/>
      <c r="C74" s="346" t="s">
        <v>2354</v>
      </c>
      <c r="D74" s="346"/>
      <c r="E74" s="346"/>
      <c r="F74" s="346" t="s">
        <v>2355</v>
      </c>
      <c r="G74" s="347"/>
      <c r="H74" s="346" t="s">
        <v>136</v>
      </c>
      <c r="I74" s="346" t="s">
        <v>56</v>
      </c>
      <c r="J74" s="346" t="s">
        <v>2356</v>
      </c>
      <c r="K74" s="345"/>
    </row>
    <row r="75" ht="17.25" customHeight="1">
      <c r="B75" s="343"/>
      <c r="C75" s="348" t="s">
        <v>2357</v>
      </c>
      <c r="D75" s="348"/>
      <c r="E75" s="348"/>
      <c r="F75" s="349" t="s">
        <v>2358</v>
      </c>
      <c r="G75" s="350"/>
      <c r="H75" s="348"/>
      <c r="I75" s="348"/>
      <c r="J75" s="348" t="s">
        <v>2359</v>
      </c>
      <c r="K75" s="345"/>
    </row>
    <row r="76" ht="5.25" customHeight="1">
      <c r="B76" s="343"/>
      <c r="C76" s="351"/>
      <c r="D76" s="351"/>
      <c r="E76" s="351"/>
      <c r="F76" s="351"/>
      <c r="G76" s="352"/>
      <c r="H76" s="351"/>
      <c r="I76" s="351"/>
      <c r="J76" s="351"/>
      <c r="K76" s="345"/>
    </row>
    <row r="77" ht="15" customHeight="1">
      <c r="B77" s="343"/>
      <c r="C77" s="332" t="s">
        <v>52</v>
      </c>
      <c r="D77" s="351"/>
      <c r="E77" s="351"/>
      <c r="F77" s="353" t="s">
        <v>2360</v>
      </c>
      <c r="G77" s="352"/>
      <c r="H77" s="332" t="s">
        <v>2361</v>
      </c>
      <c r="I77" s="332" t="s">
        <v>2362</v>
      </c>
      <c r="J77" s="332">
        <v>20</v>
      </c>
      <c r="K77" s="345"/>
    </row>
    <row r="78" ht="15" customHeight="1">
      <c r="B78" s="343"/>
      <c r="C78" s="332" t="s">
        <v>2363</v>
      </c>
      <c r="D78" s="332"/>
      <c r="E78" s="332"/>
      <c r="F78" s="353" t="s">
        <v>2360</v>
      </c>
      <c r="G78" s="352"/>
      <c r="H78" s="332" t="s">
        <v>2364</v>
      </c>
      <c r="I78" s="332" t="s">
        <v>2362</v>
      </c>
      <c r="J78" s="332">
        <v>120</v>
      </c>
      <c r="K78" s="345"/>
    </row>
    <row r="79" ht="15" customHeight="1">
      <c r="B79" s="354"/>
      <c r="C79" s="332" t="s">
        <v>2365</v>
      </c>
      <c r="D79" s="332"/>
      <c r="E79" s="332"/>
      <c r="F79" s="353" t="s">
        <v>2366</v>
      </c>
      <c r="G79" s="352"/>
      <c r="H79" s="332" t="s">
        <v>2367</v>
      </c>
      <c r="I79" s="332" t="s">
        <v>2362</v>
      </c>
      <c r="J79" s="332">
        <v>50</v>
      </c>
      <c r="K79" s="345"/>
    </row>
    <row r="80" ht="15" customHeight="1">
      <c r="B80" s="354"/>
      <c r="C80" s="332" t="s">
        <v>2368</v>
      </c>
      <c r="D80" s="332"/>
      <c r="E80" s="332"/>
      <c r="F80" s="353" t="s">
        <v>2360</v>
      </c>
      <c r="G80" s="352"/>
      <c r="H80" s="332" t="s">
        <v>2369</v>
      </c>
      <c r="I80" s="332" t="s">
        <v>2370</v>
      </c>
      <c r="J80" s="332"/>
      <c r="K80" s="345"/>
    </row>
    <row r="81" ht="15" customHeight="1">
      <c r="B81" s="354"/>
      <c r="C81" s="355" t="s">
        <v>2371</v>
      </c>
      <c r="D81" s="355"/>
      <c r="E81" s="355"/>
      <c r="F81" s="356" t="s">
        <v>2366</v>
      </c>
      <c r="G81" s="355"/>
      <c r="H81" s="355" t="s">
        <v>2372</v>
      </c>
      <c r="I81" s="355" t="s">
        <v>2362</v>
      </c>
      <c r="J81" s="355">
        <v>15</v>
      </c>
      <c r="K81" s="345"/>
    </row>
    <row r="82" ht="15" customHeight="1">
      <c r="B82" s="354"/>
      <c r="C82" s="355" t="s">
        <v>2373</v>
      </c>
      <c r="D82" s="355"/>
      <c r="E82" s="355"/>
      <c r="F82" s="356" t="s">
        <v>2366</v>
      </c>
      <c r="G82" s="355"/>
      <c r="H82" s="355" t="s">
        <v>2374</v>
      </c>
      <c r="I82" s="355" t="s">
        <v>2362</v>
      </c>
      <c r="J82" s="355">
        <v>15</v>
      </c>
      <c r="K82" s="345"/>
    </row>
    <row r="83" ht="15" customHeight="1">
      <c r="B83" s="354"/>
      <c r="C83" s="355" t="s">
        <v>2375</v>
      </c>
      <c r="D83" s="355"/>
      <c r="E83" s="355"/>
      <c r="F83" s="356" t="s">
        <v>2366</v>
      </c>
      <c r="G83" s="355"/>
      <c r="H83" s="355" t="s">
        <v>2376</v>
      </c>
      <c r="I83" s="355" t="s">
        <v>2362</v>
      </c>
      <c r="J83" s="355">
        <v>20</v>
      </c>
      <c r="K83" s="345"/>
    </row>
    <row r="84" ht="15" customHeight="1">
      <c r="B84" s="354"/>
      <c r="C84" s="355" t="s">
        <v>2377</v>
      </c>
      <c r="D84" s="355"/>
      <c r="E84" s="355"/>
      <c r="F84" s="356" t="s">
        <v>2366</v>
      </c>
      <c r="G84" s="355"/>
      <c r="H84" s="355" t="s">
        <v>2378</v>
      </c>
      <c r="I84" s="355" t="s">
        <v>2362</v>
      </c>
      <c r="J84" s="355">
        <v>20</v>
      </c>
      <c r="K84" s="345"/>
    </row>
    <row r="85" ht="15" customHeight="1">
      <c r="B85" s="354"/>
      <c r="C85" s="332" t="s">
        <v>2379</v>
      </c>
      <c r="D85" s="332"/>
      <c r="E85" s="332"/>
      <c r="F85" s="353" t="s">
        <v>2366</v>
      </c>
      <c r="G85" s="352"/>
      <c r="H85" s="332" t="s">
        <v>2380</v>
      </c>
      <c r="I85" s="332" t="s">
        <v>2362</v>
      </c>
      <c r="J85" s="332">
        <v>50</v>
      </c>
      <c r="K85" s="345"/>
    </row>
    <row r="86" ht="15" customHeight="1">
      <c r="B86" s="354"/>
      <c r="C86" s="332" t="s">
        <v>2381</v>
      </c>
      <c r="D86" s="332"/>
      <c r="E86" s="332"/>
      <c r="F86" s="353" t="s">
        <v>2366</v>
      </c>
      <c r="G86" s="352"/>
      <c r="H86" s="332" t="s">
        <v>2382</v>
      </c>
      <c r="I86" s="332" t="s">
        <v>2362</v>
      </c>
      <c r="J86" s="332">
        <v>20</v>
      </c>
      <c r="K86" s="345"/>
    </row>
    <row r="87" ht="15" customHeight="1">
      <c r="B87" s="354"/>
      <c r="C87" s="332" t="s">
        <v>2383</v>
      </c>
      <c r="D87" s="332"/>
      <c r="E87" s="332"/>
      <c r="F87" s="353" t="s">
        <v>2366</v>
      </c>
      <c r="G87" s="352"/>
      <c r="H87" s="332" t="s">
        <v>2384</v>
      </c>
      <c r="I87" s="332" t="s">
        <v>2362</v>
      </c>
      <c r="J87" s="332">
        <v>20</v>
      </c>
      <c r="K87" s="345"/>
    </row>
    <row r="88" ht="15" customHeight="1">
      <c r="B88" s="354"/>
      <c r="C88" s="332" t="s">
        <v>2385</v>
      </c>
      <c r="D88" s="332"/>
      <c r="E88" s="332"/>
      <c r="F88" s="353" t="s">
        <v>2366</v>
      </c>
      <c r="G88" s="352"/>
      <c r="H88" s="332" t="s">
        <v>2386</v>
      </c>
      <c r="I88" s="332" t="s">
        <v>2362</v>
      </c>
      <c r="J88" s="332">
        <v>50</v>
      </c>
      <c r="K88" s="345"/>
    </row>
    <row r="89" ht="15" customHeight="1">
      <c r="B89" s="354"/>
      <c r="C89" s="332" t="s">
        <v>2387</v>
      </c>
      <c r="D89" s="332"/>
      <c r="E89" s="332"/>
      <c r="F89" s="353" t="s">
        <v>2366</v>
      </c>
      <c r="G89" s="352"/>
      <c r="H89" s="332" t="s">
        <v>2387</v>
      </c>
      <c r="I89" s="332" t="s">
        <v>2362</v>
      </c>
      <c r="J89" s="332">
        <v>50</v>
      </c>
      <c r="K89" s="345"/>
    </row>
    <row r="90" ht="15" customHeight="1">
      <c r="B90" s="354"/>
      <c r="C90" s="332" t="s">
        <v>141</v>
      </c>
      <c r="D90" s="332"/>
      <c r="E90" s="332"/>
      <c r="F90" s="353" t="s">
        <v>2366</v>
      </c>
      <c r="G90" s="352"/>
      <c r="H90" s="332" t="s">
        <v>2388</v>
      </c>
      <c r="I90" s="332" t="s">
        <v>2362</v>
      </c>
      <c r="J90" s="332">
        <v>255</v>
      </c>
      <c r="K90" s="345"/>
    </row>
    <row r="91" ht="15" customHeight="1">
      <c r="B91" s="354"/>
      <c r="C91" s="332" t="s">
        <v>2389</v>
      </c>
      <c r="D91" s="332"/>
      <c r="E91" s="332"/>
      <c r="F91" s="353" t="s">
        <v>2360</v>
      </c>
      <c r="G91" s="352"/>
      <c r="H91" s="332" t="s">
        <v>2390</v>
      </c>
      <c r="I91" s="332" t="s">
        <v>2391</v>
      </c>
      <c r="J91" s="332"/>
      <c r="K91" s="345"/>
    </row>
    <row r="92" ht="15" customHeight="1">
      <c r="B92" s="354"/>
      <c r="C92" s="332" t="s">
        <v>2392</v>
      </c>
      <c r="D92" s="332"/>
      <c r="E92" s="332"/>
      <c r="F92" s="353" t="s">
        <v>2360</v>
      </c>
      <c r="G92" s="352"/>
      <c r="H92" s="332" t="s">
        <v>2393</v>
      </c>
      <c r="I92" s="332" t="s">
        <v>2394</v>
      </c>
      <c r="J92" s="332"/>
      <c r="K92" s="345"/>
    </row>
    <row r="93" ht="15" customHeight="1">
      <c r="B93" s="354"/>
      <c r="C93" s="332" t="s">
        <v>2395</v>
      </c>
      <c r="D93" s="332"/>
      <c r="E93" s="332"/>
      <c r="F93" s="353" t="s">
        <v>2360</v>
      </c>
      <c r="G93" s="352"/>
      <c r="H93" s="332" t="s">
        <v>2395</v>
      </c>
      <c r="I93" s="332" t="s">
        <v>2394</v>
      </c>
      <c r="J93" s="332"/>
      <c r="K93" s="345"/>
    </row>
    <row r="94" ht="15" customHeight="1">
      <c r="B94" s="354"/>
      <c r="C94" s="332" t="s">
        <v>37</v>
      </c>
      <c r="D94" s="332"/>
      <c r="E94" s="332"/>
      <c r="F94" s="353" t="s">
        <v>2360</v>
      </c>
      <c r="G94" s="352"/>
      <c r="H94" s="332" t="s">
        <v>2396</v>
      </c>
      <c r="I94" s="332" t="s">
        <v>2394</v>
      </c>
      <c r="J94" s="332"/>
      <c r="K94" s="345"/>
    </row>
    <row r="95" ht="15" customHeight="1">
      <c r="B95" s="354"/>
      <c r="C95" s="332" t="s">
        <v>47</v>
      </c>
      <c r="D95" s="332"/>
      <c r="E95" s="332"/>
      <c r="F95" s="353" t="s">
        <v>2360</v>
      </c>
      <c r="G95" s="352"/>
      <c r="H95" s="332" t="s">
        <v>2397</v>
      </c>
      <c r="I95" s="332" t="s">
        <v>2394</v>
      </c>
      <c r="J95" s="332"/>
      <c r="K95" s="345"/>
    </row>
    <row r="96" ht="15" customHeight="1">
      <c r="B96" s="357"/>
      <c r="C96" s="358"/>
      <c r="D96" s="358"/>
      <c r="E96" s="358"/>
      <c r="F96" s="358"/>
      <c r="G96" s="358"/>
      <c r="H96" s="358"/>
      <c r="I96" s="358"/>
      <c r="J96" s="358"/>
      <c r="K96" s="359"/>
    </row>
    <row r="97" ht="18.75" customHeight="1">
      <c r="B97" s="360"/>
      <c r="C97" s="361"/>
      <c r="D97" s="361"/>
      <c r="E97" s="361"/>
      <c r="F97" s="361"/>
      <c r="G97" s="361"/>
      <c r="H97" s="361"/>
      <c r="I97" s="361"/>
      <c r="J97" s="361"/>
      <c r="K97" s="360"/>
    </row>
    <row r="98" ht="18.75" customHeight="1">
      <c r="B98" s="339"/>
      <c r="C98" s="339"/>
      <c r="D98" s="339"/>
      <c r="E98" s="339"/>
      <c r="F98" s="339"/>
      <c r="G98" s="339"/>
      <c r="H98" s="339"/>
      <c r="I98" s="339"/>
      <c r="J98" s="339"/>
      <c r="K98" s="339"/>
    </row>
    <row r="99" ht="7.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2"/>
    </row>
    <row r="100" ht="45" customHeight="1">
      <c r="B100" s="343"/>
      <c r="C100" s="344" t="s">
        <v>2398</v>
      </c>
      <c r="D100" s="344"/>
      <c r="E100" s="344"/>
      <c r="F100" s="344"/>
      <c r="G100" s="344"/>
      <c r="H100" s="344"/>
      <c r="I100" s="344"/>
      <c r="J100" s="344"/>
      <c r="K100" s="345"/>
    </row>
    <row r="101" ht="17.25" customHeight="1">
      <c r="B101" s="343"/>
      <c r="C101" s="346" t="s">
        <v>2354</v>
      </c>
      <c r="D101" s="346"/>
      <c r="E101" s="346"/>
      <c r="F101" s="346" t="s">
        <v>2355</v>
      </c>
      <c r="G101" s="347"/>
      <c r="H101" s="346" t="s">
        <v>136</v>
      </c>
      <c r="I101" s="346" t="s">
        <v>56</v>
      </c>
      <c r="J101" s="346" t="s">
        <v>2356</v>
      </c>
      <c r="K101" s="345"/>
    </row>
    <row r="102" ht="17.25" customHeight="1">
      <c r="B102" s="343"/>
      <c r="C102" s="348" t="s">
        <v>2357</v>
      </c>
      <c r="D102" s="348"/>
      <c r="E102" s="348"/>
      <c r="F102" s="349" t="s">
        <v>2358</v>
      </c>
      <c r="G102" s="350"/>
      <c r="H102" s="348"/>
      <c r="I102" s="348"/>
      <c r="J102" s="348" t="s">
        <v>2359</v>
      </c>
      <c r="K102" s="345"/>
    </row>
    <row r="103" ht="5.25" customHeight="1">
      <c r="B103" s="343"/>
      <c r="C103" s="346"/>
      <c r="D103" s="346"/>
      <c r="E103" s="346"/>
      <c r="F103" s="346"/>
      <c r="G103" s="362"/>
      <c r="H103" s="346"/>
      <c r="I103" s="346"/>
      <c r="J103" s="346"/>
      <c r="K103" s="345"/>
    </row>
    <row r="104" ht="15" customHeight="1">
      <c r="B104" s="343"/>
      <c r="C104" s="332" t="s">
        <v>52</v>
      </c>
      <c r="D104" s="351"/>
      <c r="E104" s="351"/>
      <c r="F104" s="353" t="s">
        <v>2360</v>
      </c>
      <c r="G104" s="362"/>
      <c r="H104" s="332" t="s">
        <v>2399</v>
      </c>
      <c r="I104" s="332" t="s">
        <v>2362</v>
      </c>
      <c r="J104" s="332">
        <v>20</v>
      </c>
      <c r="K104" s="345"/>
    </row>
    <row r="105" ht="15" customHeight="1">
      <c r="B105" s="343"/>
      <c r="C105" s="332" t="s">
        <v>2363</v>
      </c>
      <c r="D105" s="332"/>
      <c r="E105" s="332"/>
      <c r="F105" s="353" t="s">
        <v>2360</v>
      </c>
      <c r="G105" s="332"/>
      <c r="H105" s="332" t="s">
        <v>2399</v>
      </c>
      <c r="I105" s="332" t="s">
        <v>2362</v>
      </c>
      <c r="J105" s="332">
        <v>120</v>
      </c>
      <c r="K105" s="345"/>
    </row>
    <row r="106" ht="15" customHeight="1">
      <c r="B106" s="354"/>
      <c r="C106" s="332" t="s">
        <v>2365</v>
      </c>
      <c r="D106" s="332"/>
      <c r="E106" s="332"/>
      <c r="F106" s="353" t="s">
        <v>2366</v>
      </c>
      <c r="G106" s="332"/>
      <c r="H106" s="332" t="s">
        <v>2399</v>
      </c>
      <c r="I106" s="332" t="s">
        <v>2362</v>
      </c>
      <c r="J106" s="332">
        <v>50</v>
      </c>
      <c r="K106" s="345"/>
    </row>
    <row r="107" ht="15" customHeight="1">
      <c r="B107" s="354"/>
      <c r="C107" s="332" t="s">
        <v>2368</v>
      </c>
      <c r="D107" s="332"/>
      <c r="E107" s="332"/>
      <c r="F107" s="353" t="s">
        <v>2360</v>
      </c>
      <c r="G107" s="332"/>
      <c r="H107" s="332" t="s">
        <v>2399</v>
      </c>
      <c r="I107" s="332" t="s">
        <v>2370</v>
      </c>
      <c r="J107" s="332"/>
      <c r="K107" s="345"/>
    </row>
    <row r="108" ht="15" customHeight="1">
      <c r="B108" s="354"/>
      <c r="C108" s="332" t="s">
        <v>2379</v>
      </c>
      <c r="D108" s="332"/>
      <c r="E108" s="332"/>
      <c r="F108" s="353" t="s">
        <v>2366</v>
      </c>
      <c r="G108" s="332"/>
      <c r="H108" s="332" t="s">
        <v>2399</v>
      </c>
      <c r="I108" s="332" t="s">
        <v>2362</v>
      </c>
      <c r="J108" s="332">
        <v>50</v>
      </c>
      <c r="K108" s="345"/>
    </row>
    <row r="109" ht="15" customHeight="1">
      <c r="B109" s="354"/>
      <c r="C109" s="332" t="s">
        <v>2387</v>
      </c>
      <c r="D109" s="332"/>
      <c r="E109" s="332"/>
      <c r="F109" s="353" t="s">
        <v>2366</v>
      </c>
      <c r="G109" s="332"/>
      <c r="H109" s="332" t="s">
        <v>2399</v>
      </c>
      <c r="I109" s="332" t="s">
        <v>2362</v>
      </c>
      <c r="J109" s="332">
        <v>50</v>
      </c>
      <c r="K109" s="345"/>
    </row>
    <row r="110" ht="15" customHeight="1">
      <c r="B110" s="354"/>
      <c r="C110" s="332" t="s">
        <v>2385</v>
      </c>
      <c r="D110" s="332"/>
      <c r="E110" s="332"/>
      <c r="F110" s="353" t="s">
        <v>2366</v>
      </c>
      <c r="G110" s="332"/>
      <c r="H110" s="332" t="s">
        <v>2399</v>
      </c>
      <c r="I110" s="332" t="s">
        <v>2362</v>
      </c>
      <c r="J110" s="332">
        <v>50</v>
      </c>
      <c r="K110" s="345"/>
    </row>
    <row r="111" ht="15" customHeight="1">
      <c r="B111" s="354"/>
      <c r="C111" s="332" t="s">
        <v>52</v>
      </c>
      <c r="D111" s="332"/>
      <c r="E111" s="332"/>
      <c r="F111" s="353" t="s">
        <v>2360</v>
      </c>
      <c r="G111" s="332"/>
      <c r="H111" s="332" t="s">
        <v>2400</v>
      </c>
      <c r="I111" s="332" t="s">
        <v>2362</v>
      </c>
      <c r="J111" s="332">
        <v>20</v>
      </c>
      <c r="K111" s="345"/>
    </row>
    <row r="112" ht="15" customHeight="1">
      <c r="B112" s="354"/>
      <c r="C112" s="332" t="s">
        <v>2401</v>
      </c>
      <c r="D112" s="332"/>
      <c r="E112" s="332"/>
      <c r="F112" s="353" t="s">
        <v>2360</v>
      </c>
      <c r="G112" s="332"/>
      <c r="H112" s="332" t="s">
        <v>2402</v>
      </c>
      <c r="I112" s="332" t="s">
        <v>2362</v>
      </c>
      <c r="J112" s="332">
        <v>120</v>
      </c>
      <c r="K112" s="345"/>
    </row>
    <row r="113" ht="15" customHeight="1">
      <c r="B113" s="354"/>
      <c r="C113" s="332" t="s">
        <v>37</v>
      </c>
      <c r="D113" s="332"/>
      <c r="E113" s="332"/>
      <c r="F113" s="353" t="s">
        <v>2360</v>
      </c>
      <c r="G113" s="332"/>
      <c r="H113" s="332" t="s">
        <v>2403</v>
      </c>
      <c r="I113" s="332" t="s">
        <v>2394</v>
      </c>
      <c r="J113" s="332"/>
      <c r="K113" s="345"/>
    </row>
    <row r="114" ht="15" customHeight="1">
      <c r="B114" s="354"/>
      <c r="C114" s="332" t="s">
        <v>47</v>
      </c>
      <c r="D114" s="332"/>
      <c r="E114" s="332"/>
      <c r="F114" s="353" t="s">
        <v>2360</v>
      </c>
      <c r="G114" s="332"/>
      <c r="H114" s="332" t="s">
        <v>2404</v>
      </c>
      <c r="I114" s="332" t="s">
        <v>2394</v>
      </c>
      <c r="J114" s="332"/>
      <c r="K114" s="345"/>
    </row>
    <row r="115" ht="15" customHeight="1">
      <c r="B115" s="354"/>
      <c r="C115" s="332" t="s">
        <v>56</v>
      </c>
      <c r="D115" s="332"/>
      <c r="E115" s="332"/>
      <c r="F115" s="353" t="s">
        <v>2360</v>
      </c>
      <c r="G115" s="332"/>
      <c r="H115" s="332" t="s">
        <v>2405</v>
      </c>
      <c r="I115" s="332" t="s">
        <v>2406</v>
      </c>
      <c r="J115" s="332"/>
      <c r="K115" s="345"/>
    </row>
    <row r="116" ht="15" customHeight="1">
      <c r="B116" s="357"/>
      <c r="C116" s="363"/>
      <c r="D116" s="363"/>
      <c r="E116" s="363"/>
      <c r="F116" s="363"/>
      <c r="G116" s="363"/>
      <c r="H116" s="363"/>
      <c r="I116" s="363"/>
      <c r="J116" s="363"/>
      <c r="K116" s="359"/>
    </row>
    <row r="117" ht="18.75" customHeight="1">
      <c r="B117" s="364"/>
      <c r="C117" s="328"/>
      <c r="D117" s="328"/>
      <c r="E117" s="328"/>
      <c r="F117" s="365"/>
      <c r="G117" s="328"/>
      <c r="H117" s="328"/>
      <c r="I117" s="328"/>
      <c r="J117" s="328"/>
      <c r="K117" s="364"/>
    </row>
    <row r="118" ht="18.75" customHeight="1"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</row>
    <row r="119" ht="7.5" customHeight="1">
      <c r="B119" s="366"/>
      <c r="C119" s="367"/>
      <c r="D119" s="367"/>
      <c r="E119" s="367"/>
      <c r="F119" s="367"/>
      <c r="G119" s="367"/>
      <c r="H119" s="367"/>
      <c r="I119" s="367"/>
      <c r="J119" s="367"/>
      <c r="K119" s="368"/>
    </row>
    <row r="120" ht="45" customHeight="1">
      <c r="B120" s="369"/>
      <c r="C120" s="322" t="s">
        <v>2407</v>
      </c>
      <c r="D120" s="322"/>
      <c r="E120" s="322"/>
      <c r="F120" s="322"/>
      <c r="G120" s="322"/>
      <c r="H120" s="322"/>
      <c r="I120" s="322"/>
      <c r="J120" s="322"/>
      <c r="K120" s="370"/>
    </row>
    <row r="121" ht="17.25" customHeight="1">
      <c r="B121" s="371"/>
      <c r="C121" s="346" t="s">
        <v>2354</v>
      </c>
      <c r="D121" s="346"/>
      <c r="E121" s="346"/>
      <c r="F121" s="346" t="s">
        <v>2355</v>
      </c>
      <c r="G121" s="347"/>
      <c r="H121" s="346" t="s">
        <v>136</v>
      </c>
      <c r="I121" s="346" t="s">
        <v>56</v>
      </c>
      <c r="J121" s="346" t="s">
        <v>2356</v>
      </c>
      <c r="K121" s="372"/>
    </row>
    <row r="122" ht="17.25" customHeight="1">
      <c r="B122" s="371"/>
      <c r="C122" s="348" t="s">
        <v>2357</v>
      </c>
      <c r="D122" s="348"/>
      <c r="E122" s="348"/>
      <c r="F122" s="349" t="s">
        <v>2358</v>
      </c>
      <c r="G122" s="350"/>
      <c r="H122" s="348"/>
      <c r="I122" s="348"/>
      <c r="J122" s="348" t="s">
        <v>2359</v>
      </c>
      <c r="K122" s="372"/>
    </row>
    <row r="123" ht="5.25" customHeight="1">
      <c r="B123" s="373"/>
      <c r="C123" s="351"/>
      <c r="D123" s="351"/>
      <c r="E123" s="351"/>
      <c r="F123" s="351"/>
      <c r="G123" s="332"/>
      <c r="H123" s="351"/>
      <c r="I123" s="351"/>
      <c r="J123" s="351"/>
      <c r="K123" s="374"/>
    </row>
    <row r="124" ht="15" customHeight="1">
      <c r="B124" s="373"/>
      <c r="C124" s="332" t="s">
        <v>2363</v>
      </c>
      <c r="D124" s="351"/>
      <c r="E124" s="351"/>
      <c r="F124" s="353" t="s">
        <v>2360</v>
      </c>
      <c r="G124" s="332"/>
      <c r="H124" s="332" t="s">
        <v>2399</v>
      </c>
      <c r="I124" s="332" t="s">
        <v>2362</v>
      </c>
      <c r="J124" s="332">
        <v>120</v>
      </c>
      <c r="K124" s="375"/>
    </row>
    <row r="125" ht="15" customHeight="1">
      <c r="B125" s="373"/>
      <c r="C125" s="332" t="s">
        <v>2408</v>
      </c>
      <c r="D125" s="332"/>
      <c r="E125" s="332"/>
      <c r="F125" s="353" t="s">
        <v>2360</v>
      </c>
      <c r="G125" s="332"/>
      <c r="H125" s="332" t="s">
        <v>2409</v>
      </c>
      <c r="I125" s="332" t="s">
        <v>2362</v>
      </c>
      <c r="J125" s="332" t="s">
        <v>2410</v>
      </c>
      <c r="K125" s="375"/>
    </row>
    <row r="126" ht="15" customHeight="1">
      <c r="B126" s="373"/>
      <c r="C126" s="332" t="s">
        <v>83</v>
      </c>
      <c r="D126" s="332"/>
      <c r="E126" s="332"/>
      <c r="F126" s="353" t="s">
        <v>2360</v>
      </c>
      <c r="G126" s="332"/>
      <c r="H126" s="332" t="s">
        <v>2411</v>
      </c>
      <c r="I126" s="332" t="s">
        <v>2362</v>
      </c>
      <c r="J126" s="332" t="s">
        <v>2410</v>
      </c>
      <c r="K126" s="375"/>
    </row>
    <row r="127" ht="15" customHeight="1">
      <c r="B127" s="373"/>
      <c r="C127" s="332" t="s">
        <v>2371</v>
      </c>
      <c r="D127" s="332"/>
      <c r="E127" s="332"/>
      <c r="F127" s="353" t="s">
        <v>2366</v>
      </c>
      <c r="G127" s="332"/>
      <c r="H127" s="332" t="s">
        <v>2372</v>
      </c>
      <c r="I127" s="332" t="s">
        <v>2362</v>
      </c>
      <c r="J127" s="332">
        <v>15</v>
      </c>
      <c r="K127" s="375"/>
    </row>
    <row r="128" ht="15" customHeight="1">
      <c r="B128" s="373"/>
      <c r="C128" s="355" t="s">
        <v>2373</v>
      </c>
      <c r="D128" s="355"/>
      <c r="E128" s="355"/>
      <c r="F128" s="356" t="s">
        <v>2366</v>
      </c>
      <c r="G128" s="355"/>
      <c r="H128" s="355" t="s">
        <v>2374</v>
      </c>
      <c r="I128" s="355" t="s">
        <v>2362</v>
      </c>
      <c r="J128" s="355">
        <v>15</v>
      </c>
      <c r="K128" s="375"/>
    </row>
    <row r="129" ht="15" customHeight="1">
      <c r="B129" s="373"/>
      <c r="C129" s="355" t="s">
        <v>2375</v>
      </c>
      <c r="D129" s="355"/>
      <c r="E129" s="355"/>
      <c r="F129" s="356" t="s">
        <v>2366</v>
      </c>
      <c r="G129" s="355"/>
      <c r="H129" s="355" t="s">
        <v>2376</v>
      </c>
      <c r="I129" s="355" t="s">
        <v>2362</v>
      </c>
      <c r="J129" s="355">
        <v>20</v>
      </c>
      <c r="K129" s="375"/>
    </row>
    <row r="130" ht="15" customHeight="1">
      <c r="B130" s="373"/>
      <c r="C130" s="355" t="s">
        <v>2377</v>
      </c>
      <c r="D130" s="355"/>
      <c r="E130" s="355"/>
      <c r="F130" s="356" t="s">
        <v>2366</v>
      </c>
      <c r="G130" s="355"/>
      <c r="H130" s="355" t="s">
        <v>2378</v>
      </c>
      <c r="I130" s="355" t="s">
        <v>2362</v>
      </c>
      <c r="J130" s="355">
        <v>20</v>
      </c>
      <c r="K130" s="375"/>
    </row>
    <row r="131" ht="15" customHeight="1">
      <c r="B131" s="373"/>
      <c r="C131" s="332" t="s">
        <v>2365</v>
      </c>
      <c r="D131" s="332"/>
      <c r="E131" s="332"/>
      <c r="F131" s="353" t="s">
        <v>2366</v>
      </c>
      <c r="G131" s="332"/>
      <c r="H131" s="332" t="s">
        <v>2399</v>
      </c>
      <c r="I131" s="332" t="s">
        <v>2362</v>
      </c>
      <c r="J131" s="332">
        <v>50</v>
      </c>
      <c r="K131" s="375"/>
    </row>
    <row r="132" ht="15" customHeight="1">
      <c r="B132" s="373"/>
      <c r="C132" s="332" t="s">
        <v>2379</v>
      </c>
      <c r="D132" s="332"/>
      <c r="E132" s="332"/>
      <c r="F132" s="353" t="s">
        <v>2366</v>
      </c>
      <c r="G132" s="332"/>
      <c r="H132" s="332" t="s">
        <v>2399</v>
      </c>
      <c r="I132" s="332" t="s">
        <v>2362</v>
      </c>
      <c r="J132" s="332">
        <v>50</v>
      </c>
      <c r="K132" s="375"/>
    </row>
    <row r="133" ht="15" customHeight="1">
      <c r="B133" s="373"/>
      <c r="C133" s="332" t="s">
        <v>2385</v>
      </c>
      <c r="D133" s="332"/>
      <c r="E133" s="332"/>
      <c r="F133" s="353" t="s">
        <v>2366</v>
      </c>
      <c r="G133" s="332"/>
      <c r="H133" s="332" t="s">
        <v>2399</v>
      </c>
      <c r="I133" s="332" t="s">
        <v>2362</v>
      </c>
      <c r="J133" s="332">
        <v>50</v>
      </c>
      <c r="K133" s="375"/>
    </row>
    <row r="134" ht="15" customHeight="1">
      <c r="B134" s="373"/>
      <c r="C134" s="332" t="s">
        <v>2387</v>
      </c>
      <c r="D134" s="332"/>
      <c r="E134" s="332"/>
      <c r="F134" s="353" t="s">
        <v>2366</v>
      </c>
      <c r="G134" s="332"/>
      <c r="H134" s="332" t="s">
        <v>2399</v>
      </c>
      <c r="I134" s="332" t="s">
        <v>2362</v>
      </c>
      <c r="J134" s="332">
        <v>50</v>
      </c>
      <c r="K134" s="375"/>
    </row>
    <row r="135" ht="15" customHeight="1">
      <c r="B135" s="373"/>
      <c r="C135" s="332" t="s">
        <v>141</v>
      </c>
      <c r="D135" s="332"/>
      <c r="E135" s="332"/>
      <c r="F135" s="353" t="s">
        <v>2366</v>
      </c>
      <c r="G135" s="332"/>
      <c r="H135" s="332" t="s">
        <v>2412</v>
      </c>
      <c r="I135" s="332" t="s">
        <v>2362</v>
      </c>
      <c r="J135" s="332">
        <v>255</v>
      </c>
      <c r="K135" s="375"/>
    </row>
    <row r="136" ht="15" customHeight="1">
      <c r="B136" s="373"/>
      <c r="C136" s="332" t="s">
        <v>2389</v>
      </c>
      <c r="D136" s="332"/>
      <c r="E136" s="332"/>
      <c r="F136" s="353" t="s">
        <v>2360</v>
      </c>
      <c r="G136" s="332"/>
      <c r="H136" s="332" t="s">
        <v>2413</v>
      </c>
      <c r="I136" s="332" t="s">
        <v>2391</v>
      </c>
      <c r="J136" s="332"/>
      <c r="K136" s="375"/>
    </row>
    <row r="137" ht="15" customHeight="1">
      <c r="B137" s="373"/>
      <c r="C137" s="332" t="s">
        <v>2392</v>
      </c>
      <c r="D137" s="332"/>
      <c r="E137" s="332"/>
      <c r="F137" s="353" t="s">
        <v>2360</v>
      </c>
      <c r="G137" s="332"/>
      <c r="H137" s="332" t="s">
        <v>2414</v>
      </c>
      <c r="I137" s="332" t="s">
        <v>2394</v>
      </c>
      <c r="J137" s="332"/>
      <c r="K137" s="375"/>
    </row>
    <row r="138" ht="15" customHeight="1">
      <c r="B138" s="373"/>
      <c r="C138" s="332" t="s">
        <v>2395</v>
      </c>
      <c r="D138" s="332"/>
      <c r="E138" s="332"/>
      <c r="F138" s="353" t="s">
        <v>2360</v>
      </c>
      <c r="G138" s="332"/>
      <c r="H138" s="332" t="s">
        <v>2395</v>
      </c>
      <c r="I138" s="332" t="s">
        <v>2394</v>
      </c>
      <c r="J138" s="332"/>
      <c r="K138" s="375"/>
    </row>
    <row r="139" ht="15" customHeight="1">
      <c r="B139" s="373"/>
      <c r="C139" s="332" t="s">
        <v>37</v>
      </c>
      <c r="D139" s="332"/>
      <c r="E139" s="332"/>
      <c r="F139" s="353" t="s">
        <v>2360</v>
      </c>
      <c r="G139" s="332"/>
      <c r="H139" s="332" t="s">
        <v>2415</v>
      </c>
      <c r="I139" s="332" t="s">
        <v>2394</v>
      </c>
      <c r="J139" s="332"/>
      <c r="K139" s="375"/>
    </row>
    <row r="140" ht="15" customHeight="1">
      <c r="B140" s="373"/>
      <c r="C140" s="332" t="s">
        <v>2416</v>
      </c>
      <c r="D140" s="332"/>
      <c r="E140" s="332"/>
      <c r="F140" s="353" t="s">
        <v>2360</v>
      </c>
      <c r="G140" s="332"/>
      <c r="H140" s="332" t="s">
        <v>2417</v>
      </c>
      <c r="I140" s="332" t="s">
        <v>2394</v>
      </c>
      <c r="J140" s="332"/>
      <c r="K140" s="375"/>
    </row>
    <row r="141" ht="15" customHeight="1">
      <c r="B141" s="376"/>
      <c r="C141" s="377"/>
      <c r="D141" s="377"/>
      <c r="E141" s="377"/>
      <c r="F141" s="377"/>
      <c r="G141" s="377"/>
      <c r="H141" s="377"/>
      <c r="I141" s="377"/>
      <c r="J141" s="377"/>
      <c r="K141" s="378"/>
    </row>
    <row r="142" ht="18.75" customHeight="1">
      <c r="B142" s="328"/>
      <c r="C142" s="328"/>
      <c r="D142" s="328"/>
      <c r="E142" s="328"/>
      <c r="F142" s="365"/>
      <c r="G142" s="328"/>
      <c r="H142" s="328"/>
      <c r="I142" s="328"/>
      <c r="J142" s="328"/>
      <c r="K142" s="328"/>
    </row>
    <row r="143" ht="18.75" customHeight="1"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</row>
    <row r="144" ht="7.5" customHeight="1">
      <c r="B144" s="340"/>
      <c r="C144" s="341"/>
      <c r="D144" s="341"/>
      <c r="E144" s="341"/>
      <c r="F144" s="341"/>
      <c r="G144" s="341"/>
      <c r="H144" s="341"/>
      <c r="I144" s="341"/>
      <c r="J144" s="341"/>
      <c r="K144" s="342"/>
    </row>
    <row r="145" ht="45" customHeight="1">
      <c r="B145" s="343"/>
      <c r="C145" s="344" t="s">
        <v>2418</v>
      </c>
      <c r="D145" s="344"/>
      <c r="E145" s="344"/>
      <c r="F145" s="344"/>
      <c r="G145" s="344"/>
      <c r="H145" s="344"/>
      <c r="I145" s="344"/>
      <c r="J145" s="344"/>
      <c r="K145" s="345"/>
    </row>
    <row r="146" ht="17.25" customHeight="1">
      <c r="B146" s="343"/>
      <c r="C146" s="346" t="s">
        <v>2354</v>
      </c>
      <c r="D146" s="346"/>
      <c r="E146" s="346"/>
      <c r="F146" s="346" t="s">
        <v>2355</v>
      </c>
      <c r="G146" s="347"/>
      <c r="H146" s="346" t="s">
        <v>136</v>
      </c>
      <c r="I146" s="346" t="s">
        <v>56</v>
      </c>
      <c r="J146" s="346" t="s">
        <v>2356</v>
      </c>
      <c r="K146" s="345"/>
    </row>
    <row r="147" ht="17.25" customHeight="1">
      <c r="B147" s="343"/>
      <c r="C147" s="348" t="s">
        <v>2357</v>
      </c>
      <c r="D147" s="348"/>
      <c r="E147" s="348"/>
      <c r="F147" s="349" t="s">
        <v>2358</v>
      </c>
      <c r="G147" s="350"/>
      <c r="H147" s="348"/>
      <c r="I147" s="348"/>
      <c r="J147" s="348" t="s">
        <v>2359</v>
      </c>
      <c r="K147" s="345"/>
    </row>
    <row r="148" ht="5.25" customHeight="1">
      <c r="B148" s="354"/>
      <c r="C148" s="351"/>
      <c r="D148" s="351"/>
      <c r="E148" s="351"/>
      <c r="F148" s="351"/>
      <c r="G148" s="352"/>
      <c r="H148" s="351"/>
      <c r="I148" s="351"/>
      <c r="J148" s="351"/>
      <c r="K148" s="375"/>
    </row>
    <row r="149" ht="15" customHeight="1">
      <c r="B149" s="354"/>
      <c r="C149" s="379" t="s">
        <v>2363</v>
      </c>
      <c r="D149" s="332"/>
      <c r="E149" s="332"/>
      <c r="F149" s="380" t="s">
        <v>2360</v>
      </c>
      <c r="G149" s="332"/>
      <c r="H149" s="379" t="s">
        <v>2399</v>
      </c>
      <c r="I149" s="379" t="s">
        <v>2362</v>
      </c>
      <c r="J149" s="379">
        <v>120</v>
      </c>
      <c r="K149" s="375"/>
    </row>
    <row r="150" ht="15" customHeight="1">
      <c r="B150" s="354"/>
      <c r="C150" s="379" t="s">
        <v>2408</v>
      </c>
      <c r="D150" s="332"/>
      <c r="E150" s="332"/>
      <c r="F150" s="380" t="s">
        <v>2360</v>
      </c>
      <c r="G150" s="332"/>
      <c r="H150" s="379" t="s">
        <v>2419</v>
      </c>
      <c r="I150" s="379" t="s">
        <v>2362</v>
      </c>
      <c r="J150" s="379" t="s">
        <v>2410</v>
      </c>
      <c r="K150" s="375"/>
    </row>
    <row r="151" ht="15" customHeight="1">
      <c r="B151" s="354"/>
      <c r="C151" s="379" t="s">
        <v>83</v>
      </c>
      <c r="D151" s="332"/>
      <c r="E151" s="332"/>
      <c r="F151" s="380" t="s">
        <v>2360</v>
      </c>
      <c r="G151" s="332"/>
      <c r="H151" s="379" t="s">
        <v>2420</v>
      </c>
      <c r="I151" s="379" t="s">
        <v>2362</v>
      </c>
      <c r="J151" s="379" t="s">
        <v>2410</v>
      </c>
      <c r="K151" s="375"/>
    </row>
    <row r="152" ht="15" customHeight="1">
      <c r="B152" s="354"/>
      <c r="C152" s="379" t="s">
        <v>2365</v>
      </c>
      <c r="D152" s="332"/>
      <c r="E152" s="332"/>
      <c r="F152" s="380" t="s">
        <v>2366</v>
      </c>
      <c r="G152" s="332"/>
      <c r="H152" s="379" t="s">
        <v>2399</v>
      </c>
      <c r="I152" s="379" t="s">
        <v>2362</v>
      </c>
      <c r="J152" s="379">
        <v>50</v>
      </c>
      <c r="K152" s="375"/>
    </row>
    <row r="153" ht="15" customHeight="1">
      <c r="B153" s="354"/>
      <c r="C153" s="379" t="s">
        <v>2368</v>
      </c>
      <c r="D153" s="332"/>
      <c r="E153" s="332"/>
      <c r="F153" s="380" t="s">
        <v>2360</v>
      </c>
      <c r="G153" s="332"/>
      <c r="H153" s="379" t="s">
        <v>2399</v>
      </c>
      <c r="I153" s="379" t="s">
        <v>2370</v>
      </c>
      <c r="J153" s="379"/>
      <c r="K153" s="375"/>
    </row>
    <row r="154" ht="15" customHeight="1">
      <c r="B154" s="354"/>
      <c r="C154" s="379" t="s">
        <v>2379</v>
      </c>
      <c r="D154" s="332"/>
      <c r="E154" s="332"/>
      <c r="F154" s="380" t="s">
        <v>2366</v>
      </c>
      <c r="G154" s="332"/>
      <c r="H154" s="379" t="s">
        <v>2399</v>
      </c>
      <c r="I154" s="379" t="s">
        <v>2362</v>
      </c>
      <c r="J154" s="379">
        <v>50</v>
      </c>
      <c r="K154" s="375"/>
    </row>
    <row r="155" ht="15" customHeight="1">
      <c r="B155" s="354"/>
      <c r="C155" s="379" t="s">
        <v>2387</v>
      </c>
      <c r="D155" s="332"/>
      <c r="E155" s="332"/>
      <c r="F155" s="380" t="s">
        <v>2366</v>
      </c>
      <c r="G155" s="332"/>
      <c r="H155" s="379" t="s">
        <v>2399</v>
      </c>
      <c r="I155" s="379" t="s">
        <v>2362</v>
      </c>
      <c r="J155" s="379">
        <v>50</v>
      </c>
      <c r="K155" s="375"/>
    </row>
    <row r="156" ht="15" customHeight="1">
      <c r="B156" s="354"/>
      <c r="C156" s="379" t="s">
        <v>2385</v>
      </c>
      <c r="D156" s="332"/>
      <c r="E156" s="332"/>
      <c r="F156" s="380" t="s">
        <v>2366</v>
      </c>
      <c r="G156" s="332"/>
      <c r="H156" s="379" t="s">
        <v>2399</v>
      </c>
      <c r="I156" s="379" t="s">
        <v>2362</v>
      </c>
      <c r="J156" s="379">
        <v>50</v>
      </c>
      <c r="K156" s="375"/>
    </row>
    <row r="157" ht="15" customHeight="1">
      <c r="B157" s="354"/>
      <c r="C157" s="379" t="s">
        <v>128</v>
      </c>
      <c r="D157" s="332"/>
      <c r="E157" s="332"/>
      <c r="F157" s="380" t="s">
        <v>2360</v>
      </c>
      <c r="G157" s="332"/>
      <c r="H157" s="379" t="s">
        <v>2421</v>
      </c>
      <c r="I157" s="379" t="s">
        <v>2362</v>
      </c>
      <c r="J157" s="379" t="s">
        <v>2422</v>
      </c>
      <c r="K157" s="375"/>
    </row>
    <row r="158" ht="15" customHeight="1">
      <c r="B158" s="354"/>
      <c r="C158" s="379" t="s">
        <v>2423</v>
      </c>
      <c r="D158" s="332"/>
      <c r="E158" s="332"/>
      <c r="F158" s="380" t="s">
        <v>2360</v>
      </c>
      <c r="G158" s="332"/>
      <c r="H158" s="379" t="s">
        <v>2424</v>
      </c>
      <c r="I158" s="379" t="s">
        <v>2394</v>
      </c>
      <c r="J158" s="379"/>
      <c r="K158" s="375"/>
    </row>
    <row r="159" ht="15" customHeight="1">
      <c r="B159" s="381"/>
      <c r="C159" s="363"/>
      <c r="D159" s="363"/>
      <c r="E159" s="363"/>
      <c r="F159" s="363"/>
      <c r="G159" s="363"/>
      <c r="H159" s="363"/>
      <c r="I159" s="363"/>
      <c r="J159" s="363"/>
      <c r="K159" s="382"/>
    </row>
    <row r="160" ht="18.75" customHeight="1">
      <c r="B160" s="328"/>
      <c r="C160" s="332"/>
      <c r="D160" s="332"/>
      <c r="E160" s="332"/>
      <c r="F160" s="353"/>
      <c r="G160" s="332"/>
      <c r="H160" s="332"/>
      <c r="I160" s="332"/>
      <c r="J160" s="332"/>
      <c r="K160" s="328"/>
    </row>
    <row r="161" ht="18.75" customHeight="1"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</row>
    <row r="162" ht="7.5" customHeight="1">
      <c r="B162" s="318"/>
      <c r="C162" s="319"/>
      <c r="D162" s="319"/>
      <c r="E162" s="319"/>
      <c r="F162" s="319"/>
      <c r="G162" s="319"/>
      <c r="H162" s="319"/>
      <c r="I162" s="319"/>
      <c r="J162" s="319"/>
      <c r="K162" s="320"/>
    </row>
    <row r="163" ht="45" customHeight="1">
      <c r="B163" s="321"/>
      <c r="C163" s="322" t="s">
        <v>2425</v>
      </c>
      <c r="D163" s="322"/>
      <c r="E163" s="322"/>
      <c r="F163" s="322"/>
      <c r="G163" s="322"/>
      <c r="H163" s="322"/>
      <c r="I163" s="322"/>
      <c r="J163" s="322"/>
      <c r="K163" s="323"/>
    </row>
    <row r="164" ht="17.25" customHeight="1">
      <c r="B164" s="321"/>
      <c r="C164" s="346" t="s">
        <v>2354</v>
      </c>
      <c r="D164" s="346"/>
      <c r="E164" s="346"/>
      <c r="F164" s="346" t="s">
        <v>2355</v>
      </c>
      <c r="G164" s="383"/>
      <c r="H164" s="384" t="s">
        <v>136</v>
      </c>
      <c r="I164" s="384" t="s">
        <v>56</v>
      </c>
      <c r="J164" s="346" t="s">
        <v>2356</v>
      </c>
      <c r="K164" s="323"/>
    </row>
    <row r="165" ht="17.25" customHeight="1">
      <c r="B165" s="324"/>
      <c r="C165" s="348" t="s">
        <v>2357</v>
      </c>
      <c r="D165" s="348"/>
      <c r="E165" s="348"/>
      <c r="F165" s="349" t="s">
        <v>2358</v>
      </c>
      <c r="G165" s="385"/>
      <c r="H165" s="386"/>
      <c r="I165" s="386"/>
      <c r="J165" s="348" t="s">
        <v>2359</v>
      </c>
      <c r="K165" s="326"/>
    </row>
    <row r="166" ht="5.25" customHeight="1">
      <c r="B166" s="354"/>
      <c r="C166" s="351"/>
      <c r="D166" s="351"/>
      <c r="E166" s="351"/>
      <c r="F166" s="351"/>
      <c r="G166" s="352"/>
      <c r="H166" s="351"/>
      <c r="I166" s="351"/>
      <c r="J166" s="351"/>
      <c r="K166" s="375"/>
    </row>
    <row r="167" ht="15" customHeight="1">
      <c r="B167" s="354"/>
      <c r="C167" s="332" t="s">
        <v>2363</v>
      </c>
      <c r="D167" s="332"/>
      <c r="E167" s="332"/>
      <c r="F167" s="353" t="s">
        <v>2360</v>
      </c>
      <c r="G167" s="332"/>
      <c r="H167" s="332" t="s">
        <v>2399</v>
      </c>
      <c r="I167" s="332" t="s">
        <v>2362</v>
      </c>
      <c r="J167" s="332">
        <v>120</v>
      </c>
      <c r="K167" s="375"/>
    </row>
    <row r="168" ht="15" customHeight="1">
      <c r="B168" s="354"/>
      <c r="C168" s="332" t="s">
        <v>2408</v>
      </c>
      <c r="D168" s="332"/>
      <c r="E168" s="332"/>
      <c r="F168" s="353" t="s">
        <v>2360</v>
      </c>
      <c r="G168" s="332"/>
      <c r="H168" s="332" t="s">
        <v>2409</v>
      </c>
      <c r="I168" s="332" t="s">
        <v>2362</v>
      </c>
      <c r="J168" s="332" t="s">
        <v>2410</v>
      </c>
      <c r="K168" s="375"/>
    </row>
    <row r="169" ht="15" customHeight="1">
      <c r="B169" s="354"/>
      <c r="C169" s="332" t="s">
        <v>83</v>
      </c>
      <c r="D169" s="332"/>
      <c r="E169" s="332"/>
      <c r="F169" s="353" t="s">
        <v>2360</v>
      </c>
      <c r="G169" s="332"/>
      <c r="H169" s="332" t="s">
        <v>2426</v>
      </c>
      <c r="I169" s="332" t="s">
        <v>2362</v>
      </c>
      <c r="J169" s="332" t="s">
        <v>2410</v>
      </c>
      <c r="K169" s="375"/>
    </row>
    <row r="170" ht="15" customHeight="1">
      <c r="B170" s="354"/>
      <c r="C170" s="332" t="s">
        <v>2365</v>
      </c>
      <c r="D170" s="332"/>
      <c r="E170" s="332"/>
      <c r="F170" s="353" t="s">
        <v>2366</v>
      </c>
      <c r="G170" s="332"/>
      <c r="H170" s="332" t="s">
        <v>2426</v>
      </c>
      <c r="I170" s="332" t="s">
        <v>2362</v>
      </c>
      <c r="J170" s="332">
        <v>50</v>
      </c>
      <c r="K170" s="375"/>
    </row>
    <row r="171" ht="15" customHeight="1">
      <c r="B171" s="354"/>
      <c r="C171" s="332" t="s">
        <v>2368</v>
      </c>
      <c r="D171" s="332"/>
      <c r="E171" s="332"/>
      <c r="F171" s="353" t="s">
        <v>2360</v>
      </c>
      <c r="G171" s="332"/>
      <c r="H171" s="332" t="s">
        <v>2426</v>
      </c>
      <c r="I171" s="332" t="s">
        <v>2370</v>
      </c>
      <c r="J171" s="332"/>
      <c r="K171" s="375"/>
    </row>
    <row r="172" ht="15" customHeight="1">
      <c r="B172" s="354"/>
      <c r="C172" s="332" t="s">
        <v>2379</v>
      </c>
      <c r="D172" s="332"/>
      <c r="E172" s="332"/>
      <c r="F172" s="353" t="s">
        <v>2366</v>
      </c>
      <c r="G172" s="332"/>
      <c r="H172" s="332" t="s">
        <v>2426</v>
      </c>
      <c r="I172" s="332" t="s">
        <v>2362</v>
      </c>
      <c r="J172" s="332">
        <v>50</v>
      </c>
      <c r="K172" s="375"/>
    </row>
    <row r="173" ht="15" customHeight="1">
      <c r="B173" s="354"/>
      <c r="C173" s="332" t="s">
        <v>2387</v>
      </c>
      <c r="D173" s="332"/>
      <c r="E173" s="332"/>
      <c r="F173" s="353" t="s">
        <v>2366</v>
      </c>
      <c r="G173" s="332"/>
      <c r="H173" s="332" t="s">
        <v>2426</v>
      </c>
      <c r="I173" s="332" t="s">
        <v>2362</v>
      </c>
      <c r="J173" s="332">
        <v>50</v>
      </c>
      <c r="K173" s="375"/>
    </row>
    <row r="174" ht="15" customHeight="1">
      <c r="B174" s="354"/>
      <c r="C174" s="332" t="s">
        <v>2385</v>
      </c>
      <c r="D174" s="332"/>
      <c r="E174" s="332"/>
      <c r="F174" s="353" t="s">
        <v>2366</v>
      </c>
      <c r="G174" s="332"/>
      <c r="H174" s="332" t="s">
        <v>2426</v>
      </c>
      <c r="I174" s="332" t="s">
        <v>2362</v>
      </c>
      <c r="J174" s="332">
        <v>50</v>
      </c>
      <c r="K174" s="375"/>
    </row>
    <row r="175" ht="15" customHeight="1">
      <c r="B175" s="354"/>
      <c r="C175" s="332" t="s">
        <v>135</v>
      </c>
      <c r="D175" s="332"/>
      <c r="E175" s="332"/>
      <c r="F175" s="353" t="s">
        <v>2360</v>
      </c>
      <c r="G175" s="332"/>
      <c r="H175" s="332" t="s">
        <v>2427</v>
      </c>
      <c r="I175" s="332" t="s">
        <v>2428</v>
      </c>
      <c r="J175" s="332"/>
      <c r="K175" s="375"/>
    </row>
    <row r="176" ht="15" customHeight="1">
      <c r="B176" s="354"/>
      <c r="C176" s="332" t="s">
        <v>56</v>
      </c>
      <c r="D176" s="332"/>
      <c r="E176" s="332"/>
      <c r="F176" s="353" t="s">
        <v>2360</v>
      </c>
      <c r="G176" s="332"/>
      <c r="H176" s="332" t="s">
        <v>2429</v>
      </c>
      <c r="I176" s="332" t="s">
        <v>2430</v>
      </c>
      <c r="J176" s="332">
        <v>1</v>
      </c>
      <c r="K176" s="375"/>
    </row>
    <row r="177" ht="15" customHeight="1">
      <c r="B177" s="354"/>
      <c r="C177" s="332" t="s">
        <v>52</v>
      </c>
      <c r="D177" s="332"/>
      <c r="E177" s="332"/>
      <c r="F177" s="353" t="s">
        <v>2360</v>
      </c>
      <c r="G177" s="332"/>
      <c r="H177" s="332" t="s">
        <v>2431</v>
      </c>
      <c r="I177" s="332" t="s">
        <v>2362</v>
      </c>
      <c r="J177" s="332">
        <v>20</v>
      </c>
      <c r="K177" s="375"/>
    </row>
    <row r="178" ht="15" customHeight="1">
      <c r="B178" s="354"/>
      <c r="C178" s="332" t="s">
        <v>136</v>
      </c>
      <c r="D178" s="332"/>
      <c r="E178" s="332"/>
      <c r="F178" s="353" t="s">
        <v>2360</v>
      </c>
      <c r="G178" s="332"/>
      <c r="H178" s="332" t="s">
        <v>2432</v>
      </c>
      <c r="I178" s="332" t="s">
        <v>2362</v>
      </c>
      <c r="J178" s="332">
        <v>255</v>
      </c>
      <c r="K178" s="375"/>
    </row>
    <row r="179" ht="15" customHeight="1">
      <c r="B179" s="354"/>
      <c r="C179" s="332" t="s">
        <v>137</v>
      </c>
      <c r="D179" s="332"/>
      <c r="E179" s="332"/>
      <c r="F179" s="353" t="s">
        <v>2360</v>
      </c>
      <c r="G179" s="332"/>
      <c r="H179" s="332" t="s">
        <v>2325</v>
      </c>
      <c r="I179" s="332" t="s">
        <v>2362</v>
      </c>
      <c r="J179" s="332">
        <v>10</v>
      </c>
      <c r="K179" s="375"/>
    </row>
    <row r="180" ht="15" customHeight="1">
      <c r="B180" s="354"/>
      <c r="C180" s="332" t="s">
        <v>138</v>
      </c>
      <c r="D180" s="332"/>
      <c r="E180" s="332"/>
      <c r="F180" s="353" t="s">
        <v>2360</v>
      </c>
      <c r="G180" s="332"/>
      <c r="H180" s="332" t="s">
        <v>2433</v>
      </c>
      <c r="I180" s="332" t="s">
        <v>2394</v>
      </c>
      <c r="J180" s="332"/>
      <c r="K180" s="375"/>
    </row>
    <row r="181" ht="15" customHeight="1">
      <c r="B181" s="354"/>
      <c r="C181" s="332" t="s">
        <v>2434</v>
      </c>
      <c r="D181" s="332"/>
      <c r="E181" s="332"/>
      <c r="F181" s="353" t="s">
        <v>2360</v>
      </c>
      <c r="G181" s="332"/>
      <c r="H181" s="332" t="s">
        <v>2435</v>
      </c>
      <c r="I181" s="332" t="s">
        <v>2394</v>
      </c>
      <c r="J181" s="332"/>
      <c r="K181" s="375"/>
    </row>
    <row r="182" ht="15" customHeight="1">
      <c r="B182" s="354"/>
      <c r="C182" s="332" t="s">
        <v>2423</v>
      </c>
      <c r="D182" s="332"/>
      <c r="E182" s="332"/>
      <c r="F182" s="353" t="s">
        <v>2360</v>
      </c>
      <c r="G182" s="332"/>
      <c r="H182" s="332" t="s">
        <v>2436</v>
      </c>
      <c r="I182" s="332" t="s">
        <v>2394</v>
      </c>
      <c r="J182" s="332"/>
      <c r="K182" s="375"/>
    </row>
    <row r="183" ht="15" customHeight="1">
      <c r="B183" s="354"/>
      <c r="C183" s="332" t="s">
        <v>140</v>
      </c>
      <c r="D183" s="332"/>
      <c r="E183" s="332"/>
      <c r="F183" s="353" t="s">
        <v>2366</v>
      </c>
      <c r="G183" s="332"/>
      <c r="H183" s="332" t="s">
        <v>2437</v>
      </c>
      <c r="I183" s="332" t="s">
        <v>2362</v>
      </c>
      <c r="J183" s="332">
        <v>50</v>
      </c>
      <c r="K183" s="375"/>
    </row>
    <row r="184" ht="15" customHeight="1">
      <c r="B184" s="354"/>
      <c r="C184" s="332" t="s">
        <v>2438</v>
      </c>
      <c r="D184" s="332"/>
      <c r="E184" s="332"/>
      <c r="F184" s="353" t="s">
        <v>2366</v>
      </c>
      <c r="G184" s="332"/>
      <c r="H184" s="332" t="s">
        <v>2439</v>
      </c>
      <c r="I184" s="332" t="s">
        <v>2440</v>
      </c>
      <c r="J184" s="332"/>
      <c r="K184" s="375"/>
    </row>
    <row r="185" ht="15" customHeight="1">
      <c r="B185" s="354"/>
      <c r="C185" s="332" t="s">
        <v>2441</v>
      </c>
      <c r="D185" s="332"/>
      <c r="E185" s="332"/>
      <c r="F185" s="353" t="s">
        <v>2366</v>
      </c>
      <c r="G185" s="332"/>
      <c r="H185" s="332" t="s">
        <v>2442</v>
      </c>
      <c r="I185" s="332" t="s">
        <v>2440</v>
      </c>
      <c r="J185" s="332"/>
      <c r="K185" s="375"/>
    </row>
    <row r="186" ht="15" customHeight="1">
      <c r="B186" s="354"/>
      <c r="C186" s="332" t="s">
        <v>2443</v>
      </c>
      <c r="D186" s="332"/>
      <c r="E186" s="332"/>
      <c r="F186" s="353" t="s">
        <v>2366</v>
      </c>
      <c r="G186" s="332"/>
      <c r="H186" s="332" t="s">
        <v>2444</v>
      </c>
      <c r="I186" s="332" t="s">
        <v>2440</v>
      </c>
      <c r="J186" s="332"/>
      <c r="K186" s="375"/>
    </row>
    <row r="187" ht="15" customHeight="1">
      <c r="B187" s="354"/>
      <c r="C187" s="387" t="s">
        <v>2445</v>
      </c>
      <c r="D187" s="332"/>
      <c r="E187" s="332"/>
      <c r="F187" s="353" t="s">
        <v>2366</v>
      </c>
      <c r="G187" s="332"/>
      <c r="H187" s="332" t="s">
        <v>2446</v>
      </c>
      <c r="I187" s="332" t="s">
        <v>2447</v>
      </c>
      <c r="J187" s="388" t="s">
        <v>2448</v>
      </c>
      <c r="K187" s="375"/>
    </row>
    <row r="188" ht="15" customHeight="1">
      <c r="B188" s="354"/>
      <c r="C188" s="338" t="s">
        <v>41</v>
      </c>
      <c r="D188" s="332"/>
      <c r="E188" s="332"/>
      <c r="F188" s="353" t="s">
        <v>2360</v>
      </c>
      <c r="G188" s="332"/>
      <c r="H188" s="328" t="s">
        <v>2449</v>
      </c>
      <c r="I188" s="332" t="s">
        <v>2450</v>
      </c>
      <c r="J188" s="332"/>
      <c r="K188" s="375"/>
    </row>
    <row r="189" ht="15" customHeight="1">
      <c r="B189" s="354"/>
      <c r="C189" s="338" t="s">
        <v>2451</v>
      </c>
      <c r="D189" s="332"/>
      <c r="E189" s="332"/>
      <c r="F189" s="353" t="s">
        <v>2360</v>
      </c>
      <c r="G189" s="332"/>
      <c r="H189" s="332" t="s">
        <v>2452</v>
      </c>
      <c r="I189" s="332" t="s">
        <v>2394</v>
      </c>
      <c r="J189" s="332"/>
      <c r="K189" s="375"/>
    </row>
    <row r="190" ht="15" customHeight="1">
      <c r="B190" s="354"/>
      <c r="C190" s="338" t="s">
        <v>2453</v>
      </c>
      <c r="D190" s="332"/>
      <c r="E190" s="332"/>
      <c r="F190" s="353" t="s">
        <v>2360</v>
      </c>
      <c r="G190" s="332"/>
      <c r="H190" s="332" t="s">
        <v>2454</v>
      </c>
      <c r="I190" s="332" t="s">
        <v>2394</v>
      </c>
      <c r="J190" s="332"/>
      <c r="K190" s="375"/>
    </row>
    <row r="191" ht="15" customHeight="1">
      <c r="B191" s="354"/>
      <c r="C191" s="338" t="s">
        <v>2455</v>
      </c>
      <c r="D191" s="332"/>
      <c r="E191" s="332"/>
      <c r="F191" s="353" t="s">
        <v>2366</v>
      </c>
      <c r="G191" s="332"/>
      <c r="H191" s="332" t="s">
        <v>2456</v>
      </c>
      <c r="I191" s="332" t="s">
        <v>2394</v>
      </c>
      <c r="J191" s="332"/>
      <c r="K191" s="375"/>
    </row>
    <row r="192" ht="15" customHeight="1">
      <c r="B192" s="381"/>
      <c r="C192" s="389"/>
      <c r="D192" s="363"/>
      <c r="E192" s="363"/>
      <c r="F192" s="363"/>
      <c r="G192" s="363"/>
      <c r="H192" s="363"/>
      <c r="I192" s="363"/>
      <c r="J192" s="363"/>
      <c r="K192" s="382"/>
    </row>
    <row r="193" ht="18.75" customHeight="1">
      <c r="B193" s="328"/>
      <c r="C193" s="332"/>
      <c r="D193" s="332"/>
      <c r="E193" s="332"/>
      <c r="F193" s="353"/>
      <c r="G193" s="332"/>
      <c r="H193" s="332"/>
      <c r="I193" s="332"/>
      <c r="J193" s="332"/>
      <c r="K193" s="328"/>
    </row>
    <row r="194" ht="18.75" customHeight="1">
      <c r="B194" s="328"/>
      <c r="C194" s="332"/>
      <c r="D194" s="332"/>
      <c r="E194" s="332"/>
      <c r="F194" s="353"/>
      <c r="G194" s="332"/>
      <c r="H194" s="332"/>
      <c r="I194" s="332"/>
      <c r="J194" s="332"/>
      <c r="K194" s="328"/>
    </row>
    <row r="195" ht="18.75" customHeight="1">
      <c r="B195" s="339"/>
      <c r="C195" s="339"/>
      <c r="D195" s="339"/>
      <c r="E195" s="339"/>
      <c r="F195" s="339"/>
      <c r="G195" s="339"/>
      <c r="H195" s="339"/>
      <c r="I195" s="339"/>
      <c r="J195" s="339"/>
      <c r="K195" s="339"/>
    </row>
    <row r="196" ht="13.5">
      <c r="B196" s="318"/>
      <c r="C196" s="319"/>
      <c r="D196" s="319"/>
      <c r="E196" s="319"/>
      <c r="F196" s="319"/>
      <c r="G196" s="319"/>
      <c r="H196" s="319"/>
      <c r="I196" s="319"/>
      <c r="J196" s="319"/>
      <c r="K196" s="320"/>
    </row>
    <row r="197" ht="21">
      <c r="B197" s="321"/>
      <c r="C197" s="322" t="s">
        <v>2457</v>
      </c>
      <c r="D197" s="322"/>
      <c r="E197" s="322"/>
      <c r="F197" s="322"/>
      <c r="G197" s="322"/>
      <c r="H197" s="322"/>
      <c r="I197" s="322"/>
      <c r="J197" s="322"/>
      <c r="K197" s="323"/>
    </row>
    <row r="198" ht="25.5" customHeight="1">
      <c r="B198" s="321"/>
      <c r="C198" s="390" t="s">
        <v>2458</v>
      </c>
      <c r="D198" s="390"/>
      <c r="E198" s="390"/>
      <c r="F198" s="390" t="s">
        <v>2459</v>
      </c>
      <c r="G198" s="391"/>
      <c r="H198" s="390" t="s">
        <v>2460</v>
      </c>
      <c r="I198" s="390"/>
      <c r="J198" s="390"/>
      <c r="K198" s="323"/>
    </row>
    <row r="199" ht="5.25" customHeight="1">
      <c r="B199" s="354"/>
      <c r="C199" s="351"/>
      <c r="D199" s="351"/>
      <c r="E199" s="351"/>
      <c r="F199" s="351"/>
      <c r="G199" s="332"/>
      <c r="H199" s="351"/>
      <c r="I199" s="351"/>
      <c r="J199" s="351"/>
      <c r="K199" s="375"/>
    </row>
    <row r="200" ht="15" customHeight="1">
      <c r="B200" s="354"/>
      <c r="C200" s="332" t="s">
        <v>2450</v>
      </c>
      <c r="D200" s="332"/>
      <c r="E200" s="332"/>
      <c r="F200" s="353" t="s">
        <v>42</v>
      </c>
      <c r="G200" s="332"/>
      <c r="H200" s="332" t="s">
        <v>2461</v>
      </c>
      <c r="I200" s="332"/>
      <c r="J200" s="332"/>
      <c r="K200" s="375"/>
    </row>
    <row r="201" ht="15" customHeight="1">
      <c r="B201" s="354"/>
      <c r="C201" s="360"/>
      <c r="D201" s="332"/>
      <c r="E201" s="332"/>
      <c r="F201" s="353" t="s">
        <v>43</v>
      </c>
      <c r="G201" s="332"/>
      <c r="H201" s="332" t="s">
        <v>2462</v>
      </c>
      <c r="I201" s="332"/>
      <c r="J201" s="332"/>
      <c r="K201" s="375"/>
    </row>
    <row r="202" ht="15" customHeight="1">
      <c r="B202" s="354"/>
      <c r="C202" s="360"/>
      <c r="D202" s="332"/>
      <c r="E202" s="332"/>
      <c r="F202" s="353" t="s">
        <v>46</v>
      </c>
      <c r="G202" s="332"/>
      <c r="H202" s="332" t="s">
        <v>2463</v>
      </c>
      <c r="I202" s="332"/>
      <c r="J202" s="332"/>
      <c r="K202" s="375"/>
    </row>
    <row r="203" ht="15" customHeight="1">
      <c r="B203" s="354"/>
      <c r="C203" s="332"/>
      <c r="D203" s="332"/>
      <c r="E203" s="332"/>
      <c r="F203" s="353" t="s">
        <v>44</v>
      </c>
      <c r="G203" s="332"/>
      <c r="H203" s="332" t="s">
        <v>2464</v>
      </c>
      <c r="I203" s="332"/>
      <c r="J203" s="332"/>
      <c r="K203" s="375"/>
    </row>
    <row r="204" ht="15" customHeight="1">
      <c r="B204" s="354"/>
      <c r="C204" s="332"/>
      <c r="D204" s="332"/>
      <c r="E204" s="332"/>
      <c r="F204" s="353" t="s">
        <v>45</v>
      </c>
      <c r="G204" s="332"/>
      <c r="H204" s="332" t="s">
        <v>2465</v>
      </c>
      <c r="I204" s="332"/>
      <c r="J204" s="332"/>
      <c r="K204" s="375"/>
    </row>
    <row r="205" ht="15" customHeight="1">
      <c r="B205" s="354"/>
      <c r="C205" s="332"/>
      <c r="D205" s="332"/>
      <c r="E205" s="332"/>
      <c r="F205" s="353"/>
      <c r="G205" s="332"/>
      <c r="H205" s="332"/>
      <c r="I205" s="332"/>
      <c r="J205" s="332"/>
      <c r="K205" s="375"/>
    </row>
    <row r="206" ht="15" customHeight="1">
      <c r="B206" s="354"/>
      <c r="C206" s="332" t="s">
        <v>2406</v>
      </c>
      <c r="D206" s="332"/>
      <c r="E206" s="332"/>
      <c r="F206" s="353" t="s">
        <v>77</v>
      </c>
      <c r="G206" s="332"/>
      <c r="H206" s="332" t="s">
        <v>2466</v>
      </c>
      <c r="I206" s="332"/>
      <c r="J206" s="332"/>
      <c r="K206" s="375"/>
    </row>
    <row r="207" ht="15" customHeight="1">
      <c r="B207" s="354"/>
      <c r="C207" s="360"/>
      <c r="D207" s="332"/>
      <c r="E207" s="332"/>
      <c r="F207" s="353" t="s">
        <v>2304</v>
      </c>
      <c r="G207" s="332"/>
      <c r="H207" s="332" t="s">
        <v>2305</v>
      </c>
      <c r="I207" s="332"/>
      <c r="J207" s="332"/>
      <c r="K207" s="375"/>
    </row>
    <row r="208" ht="15" customHeight="1">
      <c r="B208" s="354"/>
      <c r="C208" s="332"/>
      <c r="D208" s="332"/>
      <c r="E208" s="332"/>
      <c r="F208" s="353" t="s">
        <v>2302</v>
      </c>
      <c r="G208" s="332"/>
      <c r="H208" s="332" t="s">
        <v>2467</v>
      </c>
      <c r="I208" s="332"/>
      <c r="J208" s="332"/>
      <c r="K208" s="375"/>
    </row>
    <row r="209" ht="15" customHeight="1">
      <c r="B209" s="392"/>
      <c r="C209" s="360"/>
      <c r="D209" s="360"/>
      <c r="E209" s="360"/>
      <c r="F209" s="353" t="s">
        <v>2306</v>
      </c>
      <c r="G209" s="338"/>
      <c r="H209" s="379" t="s">
        <v>2307</v>
      </c>
      <c r="I209" s="379"/>
      <c r="J209" s="379"/>
      <c r="K209" s="393"/>
    </row>
    <row r="210" ht="15" customHeight="1">
      <c r="B210" s="392"/>
      <c r="C210" s="360"/>
      <c r="D210" s="360"/>
      <c r="E210" s="360"/>
      <c r="F210" s="353" t="s">
        <v>2308</v>
      </c>
      <c r="G210" s="338"/>
      <c r="H210" s="379" t="s">
        <v>2270</v>
      </c>
      <c r="I210" s="379"/>
      <c r="J210" s="379"/>
      <c r="K210" s="393"/>
    </row>
    <row r="211" ht="15" customHeight="1">
      <c r="B211" s="392"/>
      <c r="C211" s="360"/>
      <c r="D211" s="360"/>
      <c r="E211" s="360"/>
      <c r="F211" s="394"/>
      <c r="G211" s="338"/>
      <c r="H211" s="395"/>
      <c r="I211" s="395"/>
      <c r="J211" s="395"/>
      <c r="K211" s="393"/>
    </row>
    <row r="212" ht="15" customHeight="1">
      <c r="B212" s="392"/>
      <c r="C212" s="332" t="s">
        <v>2430</v>
      </c>
      <c r="D212" s="360"/>
      <c r="E212" s="360"/>
      <c r="F212" s="353">
        <v>1</v>
      </c>
      <c r="G212" s="338"/>
      <c r="H212" s="379" t="s">
        <v>2468</v>
      </c>
      <c r="I212" s="379"/>
      <c r="J212" s="379"/>
      <c r="K212" s="393"/>
    </row>
    <row r="213" ht="15" customHeight="1">
      <c r="B213" s="392"/>
      <c r="C213" s="360"/>
      <c r="D213" s="360"/>
      <c r="E213" s="360"/>
      <c r="F213" s="353">
        <v>2</v>
      </c>
      <c r="G213" s="338"/>
      <c r="H213" s="379" t="s">
        <v>2469</v>
      </c>
      <c r="I213" s="379"/>
      <c r="J213" s="379"/>
      <c r="K213" s="393"/>
    </row>
    <row r="214" ht="15" customHeight="1">
      <c r="B214" s="392"/>
      <c r="C214" s="360"/>
      <c r="D214" s="360"/>
      <c r="E214" s="360"/>
      <c r="F214" s="353">
        <v>3</v>
      </c>
      <c r="G214" s="338"/>
      <c r="H214" s="379" t="s">
        <v>2470</v>
      </c>
      <c r="I214" s="379"/>
      <c r="J214" s="379"/>
      <c r="K214" s="393"/>
    </row>
    <row r="215" ht="15" customHeight="1">
      <c r="B215" s="392"/>
      <c r="C215" s="360"/>
      <c r="D215" s="360"/>
      <c r="E215" s="360"/>
      <c r="F215" s="353">
        <v>4</v>
      </c>
      <c r="G215" s="338"/>
      <c r="H215" s="379" t="s">
        <v>2471</v>
      </c>
      <c r="I215" s="379"/>
      <c r="J215" s="379"/>
      <c r="K215" s="393"/>
    </row>
    <row r="216" ht="12.75" customHeight="1">
      <c r="B216" s="396"/>
      <c r="C216" s="397"/>
      <c r="D216" s="397"/>
      <c r="E216" s="397"/>
      <c r="F216" s="397"/>
      <c r="G216" s="397"/>
      <c r="H216" s="397"/>
      <c r="I216" s="397"/>
      <c r="J216" s="397"/>
      <c r="K216" s="398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125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125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80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21</v>
      </c>
      <c r="K16" s="52"/>
    </row>
    <row r="17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59" t="s">
        <v>30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">
        <v>21</v>
      </c>
      <c r="K22" s="52"/>
    </row>
    <row r="23" s="1" customFormat="1" ht="18" customHeight="1">
      <c r="B23" s="47"/>
      <c r="C23" s="48"/>
      <c r="D23" s="48"/>
      <c r="E23" s="36" t="s">
        <v>34</v>
      </c>
      <c r="F23" s="48"/>
      <c r="G23" s="48"/>
      <c r="H23" s="48"/>
      <c r="I23" s="159" t="s">
        <v>30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ROUND(SUM(BE84:BE135), 2)</f>
        <v>0</v>
      </c>
      <c r="G32" s="48"/>
      <c r="H32" s="48"/>
      <c r="I32" s="171">
        <v>0.20999999999999999</v>
      </c>
      <c r="J32" s="170">
        <f>ROUND(ROUND((SUM(BE84:BE135)),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ROUND(SUM(BF84:BF135), 2)</f>
        <v>0</v>
      </c>
      <c r="G33" s="48"/>
      <c r="H33" s="48"/>
      <c r="I33" s="171">
        <v>0.14999999999999999</v>
      </c>
      <c r="J33" s="170">
        <f>ROUND(ROUND((SUM(BF84:BF135)),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ROUND(SUM(BG84:BG135),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ROUND(SUM(BH84:BH135),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ROUND(SUM(BI84:BI135),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125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180 - SO 180 - Dopravně inženýrská opatření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J85</f>
        <v>0</v>
      </c>
      <c r="K61" s="196"/>
    </row>
    <row r="62" s="9" customFormat="1" ht="19.92" customHeight="1">
      <c r="B62" s="197"/>
      <c r="C62" s="198"/>
      <c r="D62" s="199" t="s">
        <v>133</v>
      </c>
      <c r="E62" s="200"/>
      <c r="F62" s="200"/>
      <c r="G62" s="200"/>
      <c r="H62" s="200"/>
      <c r="I62" s="201"/>
      <c r="J62" s="202">
        <f>J86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134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Slánská, most X 039, č.akce 999 401, Praha 6</v>
      </c>
      <c r="F72" s="77"/>
      <c r="G72" s="77"/>
      <c r="H72" s="77"/>
      <c r="I72" s="204"/>
      <c r="J72" s="75"/>
      <c r="K72" s="75"/>
      <c r="L72" s="73"/>
    </row>
    <row r="73">
      <c r="B73" s="29"/>
      <c r="C73" s="77" t="s">
        <v>124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="1" customFormat="1" ht="16.5" customHeight="1">
      <c r="B74" s="47"/>
      <c r="C74" s="75"/>
      <c r="D74" s="75"/>
      <c r="E74" s="205" t="s">
        <v>125</v>
      </c>
      <c r="F74" s="75"/>
      <c r="G74" s="75"/>
      <c r="H74" s="75"/>
      <c r="I74" s="204"/>
      <c r="J74" s="75"/>
      <c r="K74" s="75"/>
      <c r="L74" s="73"/>
    </row>
    <row r="75" s="1" customFormat="1" ht="14.4" customHeight="1">
      <c r="B75" s="47"/>
      <c r="C75" s="77" t="s">
        <v>126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E11</f>
        <v>SO 180 - SO 180 - Dopravně inženýrská opatření</v>
      </c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8" customHeight="1">
      <c r="B78" s="47"/>
      <c r="C78" s="77" t="s">
        <v>23</v>
      </c>
      <c r="D78" s="75"/>
      <c r="E78" s="75"/>
      <c r="F78" s="208" t="str">
        <f>F14</f>
        <v xml:space="preserve"> </v>
      </c>
      <c r="G78" s="75"/>
      <c r="H78" s="75"/>
      <c r="I78" s="209" t="s">
        <v>25</v>
      </c>
      <c r="J78" s="86" t="str">
        <f>IF(J14="","",J14)</f>
        <v>12. 4. 2018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>
      <c r="B80" s="47"/>
      <c r="C80" s="77" t="s">
        <v>27</v>
      </c>
      <c r="D80" s="75"/>
      <c r="E80" s="75"/>
      <c r="F80" s="208" t="str">
        <f>E17</f>
        <v>TSK Praha</v>
      </c>
      <c r="G80" s="75"/>
      <c r="H80" s="75"/>
      <c r="I80" s="209" t="s">
        <v>33</v>
      </c>
      <c r="J80" s="208" t="str">
        <f>E23</f>
        <v>Pontex s.r.o.</v>
      </c>
      <c r="K80" s="75"/>
      <c r="L80" s="73"/>
    </row>
    <row r="81" s="1" customFormat="1" ht="14.4" customHeight="1">
      <c r="B81" s="47"/>
      <c r="C81" s="77" t="s">
        <v>31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0" customFormat="1" ht="29.28" customHeight="1">
      <c r="B83" s="210"/>
      <c r="C83" s="211" t="s">
        <v>135</v>
      </c>
      <c r="D83" s="212" t="s">
        <v>56</v>
      </c>
      <c r="E83" s="212" t="s">
        <v>52</v>
      </c>
      <c r="F83" s="212" t="s">
        <v>136</v>
      </c>
      <c r="G83" s="212" t="s">
        <v>137</v>
      </c>
      <c r="H83" s="212" t="s">
        <v>138</v>
      </c>
      <c r="I83" s="213" t="s">
        <v>139</v>
      </c>
      <c r="J83" s="212" t="s">
        <v>129</v>
      </c>
      <c r="K83" s="214" t="s">
        <v>140</v>
      </c>
      <c r="L83" s="215"/>
      <c r="M83" s="103" t="s">
        <v>141</v>
      </c>
      <c r="N83" s="104" t="s">
        <v>41</v>
      </c>
      <c r="O83" s="104" t="s">
        <v>142</v>
      </c>
      <c r="P83" s="104" t="s">
        <v>143</v>
      </c>
      <c r="Q83" s="104" t="s">
        <v>144</v>
      </c>
      <c r="R83" s="104" t="s">
        <v>145</v>
      </c>
      <c r="S83" s="104" t="s">
        <v>146</v>
      </c>
      <c r="T83" s="105" t="s">
        <v>147</v>
      </c>
    </row>
    <row r="84" s="1" customFormat="1" ht="29.28" customHeight="1">
      <c r="B84" s="47"/>
      <c r="C84" s="109" t="s">
        <v>130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70</v>
      </c>
      <c r="AU84" s="25" t="s">
        <v>131</v>
      </c>
      <c r="BK84" s="219">
        <f>BK85</f>
        <v>0</v>
      </c>
    </row>
    <row r="85" s="11" customFormat="1" ht="37.44001" customHeight="1">
      <c r="B85" s="220"/>
      <c r="C85" s="221"/>
      <c r="D85" s="222" t="s">
        <v>70</v>
      </c>
      <c r="E85" s="223" t="s">
        <v>148</v>
      </c>
      <c r="F85" s="223" t="s">
        <v>149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</f>
        <v>0</v>
      </c>
      <c r="Q85" s="228"/>
      <c r="R85" s="229">
        <f>R86</f>
        <v>0</v>
      </c>
      <c r="S85" s="228"/>
      <c r="T85" s="230">
        <f>T86</f>
        <v>0</v>
      </c>
      <c r="AR85" s="231" t="s">
        <v>78</v>
      </c>
      <c r="AT85" s="232" t="s">
        <v>70</v>
      </c>
      <c r="AU85" s="232" t="s">
        <v>71</v>
      </c>
      <c r="AY85" s="231" t="s">
        <v>150</v>
      </c>
      <c r="BK85" s="233">
        <f>BK86</f>
        <v>0</v>
      </c>
    </row>
    <row r="86" s="11" customFormat="1" ht="19.92" customHeight="1">
      <c r="B86" s="220"/>
      <c r="C86" s="221"/>
      <c r="D86" s="222" t="s">
        <v>70</v>
      </c>
      <c r="E86" s="234" t="s">
        <v>151</v>
      </c>
      <c r="F86" s="234" t="s">
        <v>152</v>
      </c>
      <c r="G86" s="221"/>
      <c r="H86" s="221"/>
      <c r="I86" s="224"/>
      <c r="J86" s="235">
        <f>BK86</f>
        <v>0</v>
      </c>
      <c r="K86" s="221"/>
      <c r="L86" s="226"/>
      <c r="M86" s="227"/>
      <c r="N86" s="228"/>
      <c r="O86" s="228"/>
      <c r="P86" s="229">
        <f>SUM(P87:P135)</f>
        <v>0</v>
      </c>
      <c r="Q86" s="228"/>
      <c r="R86" s="229">
        <f>SUM(R87:R135)</f>
        <v>0</v>
      </c>
      <c r="S86" s="228"/>
      <c r="T86" s="230">
        <f>SUM(T87:T135)</f>
        <v>0</v>
      </c>
      <c r="AR86" s="231" t="s">
        <v>78</v>
      </c>
      <c r="AT86" s="232" t="s">
        <v>70</v>
      </c>
      <c r="AU86" s="232" t="s">
        <v>78</v>
      </c>
      <c r="AY86" s="231" t="s">
        <v>150</v>
      </c>
      <c r="BK86" s="233">
        <f>SUM(BK87:BK135)</f>
        <v>0</v>
      </c>
    </row>
    <row r="87" s="1" customFormat="1" ht="25.5" customHeight="1">
      <c r="B87" s="47"/>
      <c r="C87" s="236" t="s">
        <v>78</v>
      </c>
      <c r="D87" s="236" t="s">
        <v>153</v>
      </c>
      <c r="E87" s="237" t="s">
        <v>154</v>
      </c>
      <c r="F87" s="238" t="s">
        <v>155</v>
      </c>
      <c r="G87" s="239" t="s">
        <v>156</v>
      </c>
      <c r="H87" s="240">
        <v>18</v>
      </c>
      <c r="I87" s="241"/>
      <c r="J87" s="242">
        <f>ROUND(I87*H87,2)</f>
        <v>0</v>
      </c>
      <c r="K87" s="238" t="s">
        <v>157</v>
      </c>
      <c r="L87" s="73"/>
      <c r="M87" s="243" t="s">
        <v>21</v>
      </c>
      <c r="N87" s="244" t="s">
        <v>42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158</v>
      </c>
      <c r="AT87" s="25" t="s">
        <v>153</v>
      </c>
      <c r="AU87" s="25" t="s">
        <v>81</v>
      </c>
      <c r="AY87" s="25" t="s">
        <v>150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78</v>
      </c>
      <c r="BK87" s="247">
        <f>ROUND(I87*H87,2)</f>
        <v>0</v>
      </c>
      <c r="BL87" s="25" t="s">
        <v>158</v>
      </c>
      <c r="BM87" s="25" t="s">
        <v>159</v>
      </c>
    </row>
    <row r="88" s="12" customFormat="1">
      <c r="B88" s="248"/>
      <c r="C88" s="249"/>
      <c r="D88" s="250" t="s">
        <v>160</v>
      </c>
      <c r="E88" s="251" t="s">
        <v>21</v>
      </c>
      <c r="F88" s="252" t="s">
        <v>161</v>
      </c>
      <c r="G88" s="249"/>
      <c r="H88" s="253">
        <v>8</v>
      </c>
      <c r="I88" s="254"/>
      <c r="J88" s="249"/>
      <c r="K88" s="249"/>
      <c r="L88" s="255"/>
      <c r="M88" s="256"/>
      <c r="N88" s="257"/>
      <c r="O88" s="257"/>
      <c r="P88" s="257"/>
      <c r="Q88" s="257"/>
      <c r="R88" s="257"/>
      <c r="S88" s="257"/>
      <c r="T88" s="258"/>
      <c r="AT88" s="259" t="s">
        <v>160</v>
      </c>
      <c r="AU88" s="259" t="s">
        <v>81</v>
      </c>
      <c r="AV88" s="12" t="s">
        <v>81</v>
      </c>
      <c r="AW88" s="12" t="s">
        <v>35</v>
      </c>
      <c r="AX88" s="12" t="s">
        <v>71</v>
      </c>
      <c r="AY88" s="259" t="s">
        <v>150</v>
      </c>
    </row>
    <row r="89" s="12" customFormat="1">
      <c r="B89" s="248"/>
      <c r="C89" s="249"/>
      <c r="D89" s="250" t="s">
        <v>160</v>
      </c>
      <c r="E89" s="251" t="s">
        <v>21</v>
      </c>
      <c r="F89" s="252" t="s">
        <v>162</v>
      </c>
      <c r="G89" s="249"/>
      <c r="H89" s="253">
        <v>8</v>
      </c>
      <c r="I89" s="254"/>
      <c r="J89" s="249"/>
      <c r="K89" s="249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160</v>
      </c>
      <c r="AU89" s="259" t="s">
        <v>81</v>
      </c>
      <c r="AV89" s="12" t="s">
        <v>81</v>
      </c>
      <c r="AW89" s="12" t="s">
        <v>35</v>
      </c>
      <c r="AX89" s="12" t="s">
        <v>71</v>
      </c>
      <c r="AY89" s="259" t="s">
        <v>150</v>
      </c>
    </row>
    <row r="90" s="12" customFormat="1">
      <c r="B90" s="248"/>
      <c r="C90" s="249"/>
      <c r="D90" s="250" t="s">
        <v>160</v>
      </c>
      <c r="E90" s="251" t="s">
        <v>21</v>
      </c>
      <c r="F90" s="252" t="s">
        <v>163</v>
      </c>
      <c r="G90" s="249"/>
      <c r="H90" s="253">
        <v>2</v>
      </c>
      <c r="I90" s="254"/>
      <c r="J90" s="249"/>
      <c r="K90" s="249"/>
      <c r="L90" s="255"/>
      <c r="M90" s="256"/>
      <c r="N90" s="257"/>
      <c r="O90" s="257"/>
      <c r="P90" s="257"/>
      <c r="Q90" s="257"/>
      <c r="R90" s="257"/>
      <c r="S90" s="257"/>
      <c r="T90" s="258"/>
      <c r="AT90" s="259" t="s">
        <v>160</v>
      </c>
      <c r="AU90" s="259" t="s">
        <v>81</v>
      </c>
      <c r="AV90" s="12" t="s">
        <v>81</v>
      </c>
      <c r="AW90" s="12" t="s">
        <v>35</v>
      </c>
      <c r="AX90" s="12" t="s">
        <v>71</v>
      </c>
      <c r="AY90" s="259" t="s">
        <v>150</v>
      </c>
    </row>
    <row r="91" s="13" customFormat="1">
      <c r="B91" s="260"/>
      <c r="C91" s="261"/>
      <c r="D91" s="250" t="s">
        <v>160</v>
      </c>
      <c r="E91" s="262" t="s">
        <v>21</v>
      </c>
      <c r="F91" s="263" t="s">
        <v>164</v>
      </c>
      <c r="G91" s="261"/>
      <c r="H91" s="264">
        <v>18</v>
      </c>
      <c r="I91" s="265"/>
      <c r="J91" s="261"/>
      <c r="K91" s="261"/>
      <c r="L91" s="266"/>
      <c r="M91" s="267"/>
      <c r="N91" s="268"/>
      <c r="O91" s="268"/>
      <c r="P91" s="268"/>
      <c r="Q91" s="268"/>
      <c r="R91" s="268"/>
      <c r="S91" s="268"/>
      <c r="T91" s="269"/>
      <c r="AT91" s="270" t="s">
        <v>160</v>
      </c>
      <c r="AU91" s="270" t="s">
        <v>81</v>
      </c>
      <c r="AV91" s="13" t="s">
        <v>158</v>
      </c>
      <c r="AW91" s="13" t="s">
        <v>35</v>
      </c>
      <c r="AX91" s="13" t="s">
        <v>78</v>
      </c>
      <c r="AY91" s="270" t="s">
        <v>150</v>
      </c>
    </row>
    <row r="92" s="1" customFormat="1" ht="25.5" customHeight="1">
      <c r="B92" s="47"/>
      <c r="C92" s="236" t="s">
        <v>81</v>
      </c>
      <c r="D92" s="236" t="s">
        <v>153</v>
      </c>
      <c r="E92" s="237" t="s">
        <v>165</v>
      </c>
      <c r="F92" s="238" t="s">
        <v>166</v>
      </c>
      <c r="G92" s="239" t="s">
        <v>156</v>
      </c>
      <c r="H92" s="240">
        <v>9</v>
      </c>
      <c r="I92" s="241"/>
      <c r="J92" s="242">
        <f>ROUND(I92*H92,2)</f>
        <v>0</v>
      </c>
      <c r="K92" s="238" t="s">
        <v>157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158</v>
      </c>
      <c r="AT92" s="25" t="s">
        <v>153</v>
      </c>
      <c r="AU92" s="25" t="s">
        <v>81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158</v>
      </c>
      <c r="BM92" s="25" t="s">
        <v>167</v>
      </c>
    </row>
    <row r="93" s="12" customFormat="1">
      <c r="B93" s="248"/>
      <c r="C93" s="249"/>
      <c r="D93" s="250" t="s">
        <v>160</v>
      </c>
      <c r="E93" s="251" t="s">
        <v>21</v>
      </c>
      <c r="F93" s="252" t="s">
        <v>168</v>
      </c>
      <c r="G93" s="249"/>
      <c r="H93" s="253">
        <v>3</v>
      </c>
      <c r="I93" s="254"/>
      <c r="J93" s="249"/>
      <c r="K93" s="249"/>
      <c r="L93" s="255"/>
      <c r="M93" s="256"/>
      <c r="N93" s="257"/>
      <c r="O93" s="257"/>
      <c r="P93" s="257"/>
      <c r="Q93" s="257"/>
      <c r="R93" s="257"/>
      <c r="S93" s="257"/>
      <c r="T93" s="258"/>
      <c r="AT93" s="259" t="s">
        <v>160</v>
      </c>
      <c r="AU93" s="259" t="s">
        <v>81</v>
      </c>
      <c r="AV93" s="12" t="s">
        <v>81</v>
      </c>
      <c r="AW93" s="12" t="s">
        <v>35</v>
      </c>
      <c r="AX93" s="12" t="s">
        <v>71</v>
      </c>
      <c r="AY93" s="259" t="s">
        <v>150</v>
      </c>
    </row>
    <row r="94" s="12" customFormat="1">
      <c r="B94" s="248"/>
      <c r="C94" s="249"/>
      <c r="D94" s="250" t="s">
        <v>160</v>
      </c>
      <c r="E94" s="251" t="s">
        <v>21</v>
      </c>
      <c r="F94" s="252" t="s">
        <v>169</v>
      </c>
      <c r="G94" s="249"/>
      <c r="H94" s="253">
        <v>4</v>
      </c>
      <c r="I94" s="254"/>
      <c r="J94" s="249"/>
      <c r="K94" s="249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160</v>
      </c>
      <c r="AU94" s="259" t="s">
        <v>81</v>
      </c>
      <c r="AV94" s="12" t="s">
        <v>81</v>
      </c>
      <c r="AW94" s="12" t="s">
        <v>35</v>
      </c>
      <c r="AX94" s="12" t="s">
        <v>71</v>
      </c>
      <c r="AY94" s="259" t="s">
        <v>150</v>
      </c>
    </row>
    <row r="95" s="12" customFormat="1">
      <c r="B95" s="248"/>
      <c r="C95" s="249"/>
      <c r="D95" s="250" t="s">
        <v>160</v>
      </c>
      <c r="E95" s="251" t="s">
        <v>21</v>
      </c>
      <c r="F95" s="252" t="s">
        <v>163</v>
      </c>
      <c r="G95" s="249"/>
      <c r="H95" s="253">
        <v>2</v>
      </c>
      <c r="I95" s="254"/>
      <c r="J95" s="249"/>
      <c r="K95" s="249"/>
      <c r="L95" s="255"/>
      <c r="M95" s="256"/>
      <c r="N95" s="257"/>
      <c r="O95" s="257"/>
      <c r="P95" s="257"/>
      <c r="Q95" s="257"/>
      <c r="R95" s="257"/>
      <c r="S95" s="257"/>
      <c r="T95" s="258"/>
      <c r="AT95" s="259" t="s">
        <v>160</v>
      </c>
      <c r="AU95" s="259" t="s">
        <v>81</v>
      </c>
      <c r="AV95" s="12" t="s">
        <v>81</v>
      </c>
      <c r="AW95" s="12" t="s">
        <v>35</v>
      </c>
      <c r="AX95" s="12" t="s">
        <v>71</v>
      </c>
      <c r="AY95" s="259" t="s">
        <v>150</v>
      </c>
    </row>
    <row r="96" s="13" customFormat="1">
      <c r="B96" s="260"/>
      <c r="C96" s="261"/>
      <c r="D96" s="250" t="s">
        <v>160</v>
      </c>
      <c r="E96" s="262" t="s">
        <v>21</v>
      </c>
      <c r="F96" s="263" t="s">
        <v>164</v>
      </c>
      <c r="G96" s="261"/>
      <c r="H96" s="264">
        <v>9</v>
      </c>
      <c r="I96" s="265"/>
      <c r="J96" s="261"/>
      <c r="K96" s="261"/>
      <c r="L96" s="266"/>
      <c r="M96" s="267"/>
      <c r="N96" s="268"/>
      <c r="O96" s="268"/>
      <c r="P96" s="268"/>
      <c r="Q96" s="268"/>
      <c r="R96" s="268"/>
      <c r="S96" s="268"/>
      <c r="T96" s="269"/>
      <c r="AT96" s="270" t="s">
        <v>160</v>
      </c>
      <c r="AU96" s="270" t="s">
        <v>81</v>
      </c>
      <c r="AV96" s="13" t="s">
        <v>158</v>
      </c>
      <c r="AW96" s="13" t="s">
        <v>35</v>
      </c>
      <c r="AX96" s="13" t="s">
        <v>78</v>
      </c>
      <c r="AY96" s="270" t="s">
        <v>150</v>
      </c>
    </row>
    <row r="97" s="1" customFormat="1" ht="25.5" customHeight="1">
      <c r="B97" s="47"/>
      <c r="C97" s="236" t="s">
        <v>170</v>
      </c>
      <c r="D97" s="236" t="s">
        <v>153</v>
      </c>
      <c r="E97" s="237" t="s">
        <v>171</v>
      </c>
      <c r="F97" s="238" t="s">
        <v>172</v>
      </c>
      <c r="G97" s="239" t="s">
        <v>156</v>
      </c>
      <c r="H97" s="240">
        <v>4320</v>
      </c>
      <c r="I97" s="241"/>
      <c r="J97" s="242">
        <f>ROUND(I97*H97,2)</f>
        <v>0</v>
      </c>
      <c r="K97" s="238" t="s">
        <v>157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158</v>
      </c>
      <c r="AT97" s="25" t="s">
        <v>153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158</v>
      </c>
      <c r="BM97" s="25" t="s">
        <v>173</v>
      </c>
    </row>
    <row r="98" s="14" customFormat="1">
      <c r="B98" s="271"/>
      <c r="C98" s="272"/>
      <c r="D98" s="250" t="s">
        <v>160</v>
      </c>
      <c r="E98" s="273" t="s">
        <v>21</v>
      </c>
      <c r="F98" s="274" t="s">
        <v>174</v>
      </c>
      <c r="G98" s="272"/>
      <c r="H98" s="273" t="s">
        <v>21</v>
      </c>
      <c r="I98" s="275"/>
      <c r="J98" s="272"/>
      <c r="K98" s="272"/>
      <c r="L98" s="276"/>
      <c r="M98" s="277"/>
      <c r="N98" s="278"/>
      <c r="O98" s="278"/>
      <c r="P98" s="278"/>
      <c r="Q98" s="278"/>
      <c r="R98" s="278"/>
      <c r="S98" s="278"/>
      <c r="T98" s="279"/>
      <c r="AT98" s="280" t="s">
        <v>160</v>
      </c>
      <c r="AU98" s="280" t="s">
        <v>81</v>
      </c>
      <c r="AV98" s="14" t="s">
        <v>78</v>
      </c>
      <c r="AW98" s="14" t="s">
        <v>35</v>
      </c>
      <c r="AX98" s="14" t="s">
        <v>71</v>
      </c>
      <c r="AY98" s="280" t="s">
        <v>150</v>
      </c>
    </row>
    <row r="99" s="12" customFormat="1">
      <c r="B99" s="248"/>
      <c r="C99" s="249"/>
      <c r="D99" s="250" t="s">
        <v>160</v>
      </c>
      <c r="E99" s="251" t="s">
        <v>21</v>
      </c>
      <c r="F99" s="252" t="s">
        <v>175</v>
      </c>
      <c r="G99" s="249"/>
      <c r="H99" s="253">
        <v>4320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160</v>
      </c>
      <c r="AU99" s="259" t="s">
        <v>81</v>
      </c>
      <c r="AV99" s="12" t="s">
        <v>81</v>
      </c>
      <c r="AW99" s="12" t="s">
        <v>35</v>
      </c>
      <c r="AX99" s="12" t="s">
        <v>78</v>
      </c>
      <c r="AY99" s="259" t="s">
        <v>150</v>
      </c>
    </row>
    <row r="100" s="1" customFormat="1" ht="25.5" customHeight="1">
      <c r="B100" s="47"/>
      <c r="C100" s="236" t="s">
        <v>158</v>
      </c>
      <c r="D100" s="236" t="s">
        <v>153</v>
      </c>
      <c r="E100" s="237" t="s">
        <v>176</v>
      </c>
      <c r="F100" s="238" t="s">
        <v>177</v>
      </c>
      <c r="G100" s="239" t="s">
        <v>156</v>
      </c>
      <c r="H100" s="240">
        <v>2160</v>
      </c>
      <c r="I100" s="241"/>
      <c r="J100" s="242">
        <f>ROUND(I100*H100,2)</f>
        <v>0</v>
      </c>
      <c r="K100" s="238" t="s">
        <v>157</v>
      </c>
      <c r="L100" s="73"/>
      <c r="M100" s="243" t="s">
        <v>21</v>
      </c>
      <c r="N100" s="244" t="s">
        <v>42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5" t="s">
        <v>158</v>
      </c>
      <c r="AT100" s="25" t="s">
        <v>153</v>
      </c>
      <c r="AU100" s="25" t="s">
        <v>81</v>
      </c>
      <c r="AY100" s="25" t="s">
        <v>150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78</v>
      </c>
      <c r="BK100" s="247">
        <f>ROUND(I100*H100,2)</f>
        <v>0</v>
      </c>
      <c r="BL100" s="25" t="s">
        <v>158</v>
      </c>
      <c r="BM100" s="25" t="s">
        <v>178</v>
      </c>
    </row>
    <row r="101" s="14" customFormat="1">
      <c r="B101" s="271"/>
      <c r="C101" s="272"/>
      <c r="D101" s="250" t="s">
        <v>160</v>
      </c>
      <c r="E101" s="273" t="s">
        <v>21</v>
      </c>
      <c r="F101" s="274" t="s">
        <v>174</v>
      </c>
      <c r="G101" s="272"/>
      <c r="H101" s="273" t="s">
        <v>21</v>
      </c>
      <c r="I101" s="275"/>
      <c r="J101" s="272"/>
      <c r="K101" s="272"/>
      <c r="L101" s="276"/>
      <c r="M101" s="277"/>
      <c r="N101" s="278"/>
      <c r="O101" s="278"/>
      <c r="P101" s="278"/>
      <c r="Q101" s="278"/>
      <c r="R101" s="278"/>
      <c r="S101" s="278"/>
      <c r="T101" s="279"/>
      <c r="AT101" s="280" t="s">
        <v>160</v>
      </c>
      <c r="AU101" s="280" t="s">
        <v>81</v>
      </c>
      <c r="AV101" s="14" t="s">
        <v>78</v>
      </c>
      <c r="AW101" s="14" t="s">
        <v>35</v>
      </c>
      <c r="AX101" s="14" t="s">
        <v>71</v>
      </c>
      <c r="AY101" s="280" t="s">
        <v>150</v>
      </c>
    </row>
    <row r="102" s="12" customFormat="1">
      <c r="B102" s="248"/>
      <c r="C102" s="249"/>
      <c r="D102" s="250" t="s">
        <v>160</v>
      </c>
      <c r="E102" s="251" t="s">
        <v>21</v>
      </c>
      <c r="F102" s="252" t="s">
        <v>179</v>
      </c>
      <c r="G102" s="249"/>
      <c r="H102" s="253">
        <v>2160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160</v>
      </c>
      <c r="AU102" s="259" t="s">
        <v>81</v>
      </c>
      <c r="AV102" s="12" t="s">
        <v>81</v>
      </c>
      <c r="AW102" s="12" t="s">
        <v>35</v>
      </c>
      <c r="AX102" s="12" t="s">
        <v>78</v>
      </c>
      <c r="AY102" s="259" t="s">
        <v>150</v>
      </c>
    </row>
    <row r="103" s="1" customFormat="1" ht="25.5" customHeight="1">
      <c r="B103" s="47"/>
      <c r="C103" s="236" t="s">
        <v>180</v>
      </c>
      <c r="D103" s="236" t="s">
        <v>153</v>
      </c>
      <c r="E103" s="237" t="s">
        <v>181</v>
      </c>
      <c r="F103" s="238" t="s">
        <v>182</v>
      </c>
      <c r="G103" s="239" t="s">
        <v>156</v>
      </c>
      <c r="H103" s="240">
        <v>144</v>
      </c>
      <c r="I103" s="241"/>
      <c r="J103" s="242">
        <f>ROUND(I103*H103,2)</f>
        <v>0</v>
      </c>
      <c r="K103" s="238" t="s">
        <v>157</v>
      </c>
      <c r="L103" s="73"/>
      <c r="M103" s="243" t="s">
        <v>21</v>
      </c>
      <c r="N103" s="244" t="s">
        <v>42</v>
      </c>
      <c r="O103" s="48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5" t="s">
        <v>158</v>
      </c>
      <c r="AT103" s="25" t="s">
        <v>153</v>
      </c>
      <c r="AU103" s="25" t="s">
        <v>81</v>
      </c>
      <c r="AY103" s="25" t="s">
        <v>150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5" t="s">
        <v>78</v>
      </c>
      <c r="BK103" s="247">
        <f>ROUND(I103*H103,2)</f>
        <v>0</v>
      </c>
      <c r="BL103" s="25" t="s">
        <v>158</v>
      </c>
      <c r="BM103" s="25" t="s">
        <v>183</v>
      </c>
    </row>
    <row r="104" s="12" customFormat="1">
      <c r="B104" s="248"/>
      <c r="C104" s="249"/>
      <c r="D104" s="250" t="s">
        <v>160</v>
      </c>
      <c r="E104" s="251" t="s">
        <v>21</v>
      </c>
      <c r="F104" s="252" t="s">
        <v>184</v>
      </c>
      <c r="G104" s="249"/>
      <c r="H104" s="253">
        <v>62</v>
      </c>
      <c r="I104" s="254"/>
      <c r="J104" s="249"/>
      <c r="K104" s="249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160</v>
      </c>
      <c r="AU104" s="259" t="s">
        <v>81</v>
      </c>
      <c r="AV104" s="12" t="s">
        <v>81</v>
      </c>
      <c r="AW104" s="12" t="s">
        <v>35</v>
      </c>
      <c r="AX104" s="12" t="s">
        <v>71</v>
      </c>
      <c r="AY104" s="259" t="s">
        <v>150</v>
      </c>
    </row>
    <row r="105" s="12" customFormat="1">
      <c r="B105" s="248"/>
      <c r="C105" s="249"/>
      <c r="D105" s="250" t="s">
        <v>160</v>
      </c>
      <c r="E105" s="251" t="s">
        <v>21</v>
      </c>
      <c r="F105" s="252" t="s">
        <v>185</v>
      </c>
      <c r="G105" s="249"/>
      <c r="H105" s="253">
        <v>62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160</v>
      </c>
      <c r="AU105" s="259" t="s">
        <v>81</v>
      </c>
      <c r="AV105" s="12" t="s">
        <v>81</v>
      </c>
      <c r="AW105" s="12" t="s">
        <v>35</v>
      </c>
      <c r="AX105" s="12" t="s">
        <v>71</v>
      </c>
      <c r="AY105" s="259" t="s">
        <v>150</v>
      </c>
    </row>
    <row r="106" s="12" customFormat="1">
      <c r="B106" s="248"/>
      <c r="C106" s="249"/>
      <c r="D106" s="250" t="s">
        <v>160</v>
      </c>
      <c r="E106" s="251" t="s">
        <v>21</v>
      </c>
      <c r="F106" s="252" t="s">
        <v>186</v>
      </c>
      <c r="G106" s="249"/>
      <c r="H106" s="253">
        <v>20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160</v>
      </c>
      <c r="AU106" s="259" t="s">
        <v>81</v>
      </c>
      <c r="AV106" s="12" t="s">
        <v>81</v>
      </c>
      <c r="AW106" s="12" t="s">
        <v>35</v>
      </c>
      <c r="AX106" s="12" t="s">
        <v>71</v>
      </c>
      <c r="AY106" s="259" t="s">
        <v>150</v>
      </c>
    </row>
    <row r="107" s="13" customFormat="1">
      <c r="B107" s="260"/>
      <c r="C107" s="261"/>
      <c r="D107" s="250" t="s">
        <v>160</v>
      </c>
      <c r="E107" s="262" t="s">
        <v>21</v>
      </c>
      <c r="F107" s="263" t="s">
        <v>164</v>
      </c>
      <c r="G107" s="261"/>
      <c r="H107" s="264">
        <v>144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160</v>
      </c>
      <c r="AU107" s="270" t="s">
        <v>81</v>
      </c>
      <c r="AV107" s="13" t="s">
        <v>158</v>
      </c>
      <c r="AW107" s="13" t="s">
        <v>35</v>
      </c>
      <c r="AX107" s="13" t="s">
        <v>78</v>
      </c>
      <c r="AY107" s="270" t="s">
        <v>150</v>
      </c>
    </row>
    <row r="108" s="1" customFormat="1" ht="25.5" customHeight="1">
      <c r="B108" s="47"/>
      <c r="C108" s="236" t="s">
        <v>187</v>
      </c>
      <c r="D108" s="236" t="s">
        <v>153</v>
      </c>
      <c r="E108" s="237" t="s">
        <v>188</v>
      </c>
      <c r="F108" s="238" t="s">
        <v>189</v>
      </c>
      <c r="G108" s="239" t="s">
        <v>156</v>
      </c>
      <c r="H108" s="240">
        <v>11</v>
      </c>
      <c r="I108" s="241"/>
      <c r="J108" s="242">
        <f>ROUND(I108*H108,2)</f>
        <v>0</v>
      </c>
      <c r="K108" s="238" t="s">
        <v>157</v>
      </c>
      <c r="L108" s="73"/>
      <c r="M108" s="243" t="s">
        <v>21</v>
      </c>
      <c r="N108" s="244" t="s">
        <v>42</v>
      </c>
      <c r="O108" s="48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5" t="s">
        <v>158</v>
      </c>
      <c r="AT108" s="25" t="s">
        <v>153</v>
      </c>
      <c r="AU108" s="25" t="s">
        <v>81</v>
      </c>
      <c r="AY108" s="25" t="s">
        <v>150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5" t="s">
        <v>78</v>
      </c>
      <c r="BK108" s="247">
        <f>ROUND(I108*H108,2)</f>
        <v>0</v>
      </c>
      <c r="BL108" s="25" t="s">
        <v>158</v>
      </c>
      <c r="BM108" s="25" t="s">
        <v>190</v>
      </c>
    </row>
    <row r="109" s="12" customFormat="1">
      <c r="B109" s="248"/>
      <c r="C109" s="249"/>
      <c r="D109" s="250" t="s">
        <v>160</v>
      </c>
      <c r="E109" s="251" t="s">
        <v>21</v>
      </c>
      <c r="F109" s="252" t="s">
        <v>191</v>
      </c>
      <c r="G109" s="249"/>
      <c r="H109" s="253">
        <v>6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160</v>
      </c>
      <c r="AU109" s="259" t="s">
        <v>81</v>
      </c>
      <c r="AV109" s="12" t="s">
        <v>81</v>
      </c>
      <c r="AW109" s="12" t="s">
        <v>35</v>
      </c>
      <c r="AX109" s="12" t="s">
        <v>71</v>
      </c>
      <c r="AY109" s="259" t="s">
        <v>150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192</v>
      </c>
      <c r="G110" s="249"/>
      <c r="H110" s="253">
        <v>5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71</v>
      </c>
      <c r="AY110" s="259" t="s">
        <v>150</v>
      </c>
    </row>
    <row r="111" s="13" customFormat="1">
      <c r="B111" s="260"/>
      <c r="C111" s="261"/>
      <c r="D111" s="250" t="s">
        <v>160</v>
      </c>
      <c r="E111" s="262" t="s">
        <v>21</v>
      </c>
      <c r="F111" s="263" t="s">
        <v>164</v>
      </c>
      <c r="G111" s="261"/>
      <c r="H111" s="264">
        <v>11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160</v>
      </c>
      <c r="AU111" s="270" t="s">
        <v>81</v>
      </c>
      <c r="AV111" s="13" t="s">
        <v>158</v>
      </c>
      <c r="AW111" s="13" t="s">
        <v>35</v>
      </c>
      <c r="AX111" s="13" t="s">
        <v>78</v>
      </c>
      <c r="AY111" s="270" t="s">
        <v>150</v>
      </c>
    </row>
    <row r="112" s="1" customFormat="1" ht="38.25" customHeight="1">
      <c r="B112" s="47"/>
      <c r="C112" s="236" t="s">
        <v>193</v>
      </c>
      <c r="D112" s="236" t="s">
        <v>153</v>
      </c>
      <c r="E112" s="237" t="s">
        <v>194</v>
      </c>
      <c r="F112" s="238" t="s">
        <v>195</v>
      </c>
      <c r="G112" s="239" t="s">
        <v>156</v>
      </c>
      <c r="H112" s="240">
        <v>34560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158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158</v>
      </c>
      <c r="BM112" s="25" t="s">
        <v>196</v>
      </c>
    </row>
    <row r="113" s="14" customFormat="1">
      <c r="B113" s="271"/>
      <c r="C113" s="272"/>
      <c r="D113" s="250" t="s">
        <v>160</v>
      </c>
      <c r="E113" s="273" t="s">
        <v>21</v>
      </c>
      <c r="F113" s="274" t="s">
        <v>174</v>
      </c>
      <c r="G113" s="272"/>
      <c r="H113" s="273" t="s">
        <v>21</v>
      </c>
      <c r="I113" s="275"/>
      <c r="J113" s="272"/>
      <c r="K113" s="272"/>
      <c r="L113" s="276"/>
      <c r="M113" s="277"/>
      <c r="N113" s="278"/>
      <c r="O113" s="278"/>
      <c r="P113" s="278"/>
      <c r="Q113" s="278"/>
      <c r="R113" s="278"/>
      <c r="S113" s="278"/>
      <c r="T113" s="279"/>
      <c r="AT113" s="280" t="s">
        <v>160</v>
      </c>
      <c r="AU113" s="280" t="s">
        <v>81</v>
      </c>
      <c r="AV113" s="14" t="s">
        <v>78</v>
      </c>
      <c r="AW113" s="14" t="s">
        <v>35</v>
      </c>
      <c r="AX113" s="14" t="s">
        <v>71</v>
      </c>
      <c r="AY113" s="280" t="s">
        <v>150</v>
      </c>
    </row>
    <row r="114" s="12" customFormat="1">
      <c r="B114" s="248"/>
      <c r="C114" s="249"/>
      <c r="D114" s="250" t="s">
        <v>160</v>
      </c>
      <c r="E114" s="251" t="s">
        <v>21</v>
      </c>
      <c r="F114" s="252" t="s">
        <v>197</v>
      </c>
      <c r="G114" s="249"/>
      <c r="H114" s="253">
        <v>34560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160</v>
      </c>
      <c r="AU114" s="259" t="s">
        <v>81</v>
      </c>
      <c r="AV114" s="12" t="s">
        <v>81</v>
      </c>
      <c r="AW114" s="12" t="s">
        <v>35</v>
      </c>
      <c r="AX114" s="12" t="s">
        <v>78</v>
      </c>
      <c r="AY114" s="259" t="s">
        <v>150</v>
      </c>
    </row>
    <row r="115" s="1" customFormat="1" ht="38.25" customHeight="1">
      <c r="B115" s="47"/>
      <c r="C115" s="236" t="s">
        <v>198</v>
      </c>
      <c r="D115" s="236" t="s">
        <v>153</v>
      </c>
      <c r="E115" s="237" t="s">
        <v>199</v>
      </c>
      <c r="F115" s="238" t="s">
        <v>200</v>
      </c>
      <c r="G115" s="239" t="s">
        <v>156</v>
      </c>
      <c r="H115" s="240">
        <v>2640</v>
      </c>
      <c r="I115" s="241"/>
      <c r="J115" s="242">
        <f>ROUND(I115*H115,2)</f>
        <v>0</v>
      </c>
      <c r="K115" s="238" t="s">
        <v>157</v>
      </c>
      <c r="L115" s="73"/>
      <c r="M115" s="243" t="s">
        <v>21</v>
      </c>
      <c r="N115" s="244" t="s">
        <v>42</v>
      </c>
      <c r="O115" s="48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5" t="s">
        <v>158</v>
      </c>
      <c r="AT115" s="25" t="s">
        <v>153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158</v>
      </c>
      <c r="BM115" s="25" t="s">
        <v>201</v>
      </c>
    </row>
    <row r="116" s="14" customFormat="1">
      <c r="B116" s="271"/>
      <c r="C116" s="272"/>
      <c r="D116" s="250" t="s">
        <v>160</v>
      </c>
      <c r="E116" s="273" t="s">
        <v>21</v>
      </c>
      <c r="F116" s="274" t="s">
        <v>174</v>
      </c>
      <c r="G116" s="272"/>
      <c r="H116" s="273" t="s">
        <v>21</v>
      </c>
      <c r="I116" s="275"/>
      <c r="J116" s="272"/>
      <c r="K116" s="272"/>
      <c r="L116" s="276"/>
      <c r="M116" s="277"/>
      <c r="N116" s="278"/>
      <c r="O116" s="278"/>
      <c r="P116" s="278"/>
      <c r="Q116" s="278"/>
      <c r="R116" s="278"/>
      <c r="S116" s="278"/>
      <c r="T116" s="279"/>
      <c r="AT116" s="280" t="s">
        <v>160</v>
      </c>
      <c r="AU116" s="280" t="s">
        <v>81</v>
      </c>
      <c r="AV116" s="14" t="s">
        <v>78</v>
      </c>
      <c r="AW116" s="14" t="s">
        <v>35</v>
      </c>
      <c r="AX116" s="14" t="s">
        <v>71</v>
      </c>
      <c r="AY116" s="280" t="s">
        <v>150</v>
      </c>
    </row>
    <row r="117" s="12" customFormat="1">
      <c r="B117" s="248"/>
      <c r="C117" s="249"/>
      <c r="D117" s="250" t="s">
        <v>160</v>
      </c>
      <c r="E117" s="251" t="s">
        <v>21</v>
      </c>
      <c r="F117" s="252" t="s">
        <v>202</v>
      </c>
      <c r="G117" s="249"/>
      <c r="H117" s="253">
        <v>2640</v>
      </c>
      <c r="I117" s="254"/>
      <c r="J117" s="249"/>
      <c r="K117" s="249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160</v>
      </c>
      <c r="AU117" s="259" t="s">
        <v>81</v>
      </c>
      <c r="AV117" s="12" t="s">
        <v>81</v>
      </c>
      <c r="AW117" s="12" t="s">
        <v>35</v>
      </c>
      <c r="AX117" s="12" t="s">
        <v>78</v>
      </c>
      <c r="AY117" s="259" t="s">
        <v>150</v>
      </c>
    </row>
    <row r="118" s="1" customFormat="1" ht="25.5" customHeight="1">
      <c r="B118" s="47"/>
      <c r="C118" s="236" t="s">
        <v>151</v>
      </c>
      <c r="D118" s="236" t="s">
        <v>153</v>
      </c>
      <c r="E118" s="237" t="s">
        <v>203</v>
      </c>
      <c r="F118" s="238" t="s">
        <v>204</v>
      </c>
      <c r="G118" s="239" t="s">
        <v>156</v>
      </c>
      <c r="H118" s="240">
        <v>6</v>
      </c>
      <c r="I118" s="241"/>
      <c r="J118" s="242">
        <f>ROUND(I118*H118,2)</f>
        <v>0</v>
      </c>
      <c r="K118" s="238" t="s">
        <v>157</v>
      </c>
      <c r="L118" s="73"/>
      <c r="M118" s="243" t="s">
        <v>21</v>
      </c>
      <c r="N118" s="244" t="s">
        <v>42</v>
      </c>
      <c r="O118" s="48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5" t="s">
        <v>158</v>
      </c>
      <c r="AT118" s="25" t="s">
        <v>153</v>
      </c>
      <c r="AU118" s="25" t="s">
        <v>81</v>
      </c>
      <c r="AY118" s="25" t="s">
        <v>150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5" t="s">
        <v>78</v>
      </c>
      <c r="BK118" s="247">
        <f>ROUND(I118*H118,2)</f>
        <v>0</v>
      </c>
      <c r="BL118" s="25" t="s">
        <v>158</v>
      </c>
      <c r="BM118" s="25" t="s">
        <v>205</v>
      </c>
    </row>
    <row r="119" s="12" customFormat="1">
      <c r="B119" s="248"/>
      <c r="C119" s="249"/>
      <c r="D119" s="250" t="s">
        <v>160</v>
      </c>
      <c r="E119" s="251" t="s">
        <v>21</v>
      </c>
      <c r="F119" s="252" t="s">
        <v>206</v>
      </c>
      <c r="G119" s="249"/>
      <c r="H119" s="253">
        <v>6</v>
      </c>
      <c r="I119" s="254"/>
      <c r="J119" s="249"/>
      <c r="K119" s="249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160</v>
      </c>
      <c r="AU119" s="259" t="s">
        <v>81</v>
      </c>
      <c r="AV119" s="12" t="s">
        <v>81</v>
      </c>
      <c r="AW119" s="12" t="s">
        <v>35</v>
      </c>
      <c r="AX119" s="12" t="s">
        <v>78</v>
      </c>
      <c r="AY119" s="259" t="s">
        <v>150</v>
      </c>
    </row>
    <row r="120" s="1" customFormat="1" ht="38.25" customHeight="1">
      <c r="B120" s="47"/>
      <c r="C120" s="236" t="s">
        <v>207</v>
      </c>
      <c r="D120" s="236" t="s">
        <v>153</v>
      </c>
      <c r="E120" s="237" t="s">
        <v>208</v>
      </c>
      <c r="F120" s="238" t="s">
        <v>209</v>
      </c>
      <c r="G120" s="239" t="s">
        <v>156</v>
      </c>
      <c r="H120" s="240">
        <v>1440</v>
      </c>
      <c r="I120" s="241"/>
      <c r="J120" s="242">
        <f>ROUND(I120*H120,2)</f>
        <v>0</v>
      </c>
      <c r="K120" s="238" t="s">
        <v>157</v>
      </c>
      <c r="L120" s="73"/>
      <c r="M120" s="243" t="s">
        <v>21</v>
      </c>
      <c r="N120" s="244" t="s">
        <v>42</v>
      </c>
      <c r="O120" s="48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5" t="s">
        <v>158</v>
      </c>
      <c r="AT120" s="25" t="s">
        <v>153</v>
      </c>
      <c r="AU120" s="25" t="s">
        <v>81</v>
      </c>
      <c r="AY120" s="25" t="s">
        <v>150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5" t="s">
        <v>78</v>
      </c>
      <c r="BK120" s="247">
        <f>ROUND(I120*H120,2)</f>
        <v>0</v>
      </c>
      <c r="BL120" s="25" t="s">
        <v>158</v>
      </c>
      <c r="BM120" s="25" t="s">
        <v>210</v>
      </c>
    </row>
    <row r="121" s="14" customFormat="1">
      <c r="B121" s="271"/>
      <c r="C121" s="272"/>
      <c r="D121" s="250" t="s">
        <v>160</v>
      </c>
      <c r="E121" s="273" t="s">
        <v>21</v>
      </c>
      <c r="F121" s="274" t="s">
        <v>174</v>
      </c>
      <c r="G121" s="272"/>
      <c r="H121" s="273" t="s">
        <v>21</v>
      </c>
      <c r="I121" s="275"/>
      <c r="J121" s="272"/>
      <c r="K121" s="272"/>
      <c r="L121" s="276"/>
      <c r="M121" s="277"/>
      <c r="N121" s="278"/>
      <c r="O121" s="278"/>
      <c r="P121" s="278"/>
      <c r="Q121" s="278"/>
      <c r="R121" s="278"/>
      <c r="S121" s="278"/>
      <c r="T121" s="279"/>
      <c r="AT121" s="280" t="s">
        <v>160</v>
      </c>
      <c r="AU121" s="280" t="s">
        <v>81</v>
      </c>
      <c r="AV121" s="14" t="s">
        <v>78</v>
      </c>
      <c r="AW121" s="14" t="s">
        <v>35</v>
      </c>
      <c r="AX121" s="14" t="s">
        <v>71</v>
      </c>
      <c r="AY121" s="280" t="s">
        <v>150</v>
      </c>
    </row>
    <row r="122" s="12" customFormat="1">
      <c r="B122" s="248"/>
      <c r="C122" s="249"/>
      <c r="D122" s="250" t="s">
        <v>160</v>
      </c>
      <c r="E122" s="251" t="s">
        <v>21</v>
      </c>
      <c r="F122" s="252" t="s">
        <v>211</v>
      </c>
      <c r="G122" s="249"/>
      <c r="H122" s="253">
        <v>1440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160</v>
      </c>
      <c r="AU122" s="259" t="s">
        <v>81</v>
      </c>
      <c r="AV122" s="12" t="s">
        <v>81</v>
      </c>
      <c r="AW122" s="12" t="s">
        <v>35</v>
      </c>
      <c r="AX122" s="12" t="s">
        <v>78</v>
      </c>
      <c r="AY122" s="259" t="s">
        <v>150</v>
      </c>
    </row>
    <row r="123" s="1" customFormat="1" ht="25.5" customHeight="1">
      <c r="B123" s="47"/>
      <c r="C123" s="236" t="s">
        <v>212</v>
      </c>
      <c r="D123" s="236" t="s">
        <v>153</v>
      </c>
      <c r="E123" s="237" t="s">
        <v>213</v>
      </c>
      <c r="F123" s="238" t="s">
        <v>214</v>
      </c>
      <c r="G123" s="239" t="s">
        <v>156</v>
      </c>
      <c r="H123" s="240">
        <v>11</v>
      </c>
      <c r="I123" s="241"/>
      <c r="J123" s="242">
        <f>ROUND(I123*H123,2)</f>
        <v>0</v>
      </c>
      <c r="K123" s="238" t="s">
        <v>157</v>
      </c>
      <c r="L123" s="73"/>
      <c r="M123" s="243" t="s">
        <v>21</v>
      </c>
      <c r="N123" s="244" t="s">
        <v>42</v>
      </c>
      <c r="O123" s="48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AR123" s="25" t="s">
        <v>158</v>
      </c>
      <c r="AT123" s="25" t="s">
        <v>153</v>
      </c>
      <c r="AU123" s="25" t="s">
        <v>81</v>
      </c>
      <c r="AY123" s="25" t="s">
        <v>150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5" t="s">
        <v>78</v>
      </c>
      <c r="BK123" s="247">
        <f>ROUND(I123*H123,2)</f>
        <v>0</v>
      </c>
      <c r="BL123" s="25" t="s">
        <v>158</v>
      </c>
      <c r="BM123" s="25" t="s">
        <v>215</v>
      </c>
    </row>
    <row r="124" s="12" customFormat="1">
      <c r="B124" s="248"/>
      <c r="C124" s="249"/>
      <c r="D124" s="250" t="s">
        <v>160</v>
      </c>
      <c r="E124" s="251" t="s">
        <v>21</v>
      </c>
      <c r="F124" s="252" t="s">
        <v>191</v>
      </c>
      <c r="G124" s="249"/>
      <c r="H124" s="253">
        <v>6</v>
      </c>
      <c r="I124" s="254"/>
      <c r="J124" s="249"/>
      <c r="K124" s="249"/>
      <c r="L124" s="255"/>
      <c r="M124" s="256"/>
      <c r="N124" s="257"/>
      <c r="O124" s="257"/>
      <c r="P124" s="257"/>
      <c r="Q124" s="257"/>
      <c r="R124" s="257"/>
      <c r="S124" s="257"/>
      <c r="T124" s="258"/>
      <c r="AT124" s="259" t="s">
        <v>160</v>
      </c>
      <c r="AU124" s="259" t="s">
        <v>81</v>
      </c>
      <c r="AV124" s="12" t="s">
        <v>81</v>
      </c>
      <c r="AW124" s="12" t="s">
        <v>35</v>
      </c>
      <c r="AX124" s="12" t="s">
        <v>71</v>
      </c>
      <c r="AY124" s="259" t="s">
        <v>150</v>
      </c>
    </row>
    <row r="125" s="12" customFormat="1">
      <c r="B125" s="248"/>
      <c r="C125" s="249"/>
      <c r="D125" s="250" t="s">
        <v>160</v>
      </c>
      <c r="E125" s="251" t="s">
        <v>21</v>
      </c>
      <c r="F125" s="252" t="s">
        <v>192</v>
      </c>
      <c r="G125" s="249"/>
      <c r="H125" s="253">
        <v>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160</v>
      </c>
      <c r="AU125" s="259" t="s">
        <v>81</v>
      </c>
      <c r="AV125" s="12" t="s">
        <v>81</v>
      </c>
      <c r="AW125" s="12" t="s">
        <v>35</v>
      </c>
      <c r="AX125" s="12" t="s">
        <v>71</v>
      </c>
      <c r="AY125" s="259" t="s">
        <v>150</v>
      </c>
    </row>
    <row r="126" s="13" customFormat="1">
      <c r="B126" s="260"/>
      <c r="C126" s="261"/>
      <c r="D126" s="250" t="s">
        <v>160</v>
      </c>
      <c r="E126" s="262" t="s">
        <v>21</v>
      </c>
      <c r="F126" s="263" t="s">
        <v>164</v>
      </c>
      <c r="G126" s="261"/>
      <c r="H126" s="264">
        <v>11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160</v>
      </c>
      <c r="AU126" s="270" t="s">
        <v>81</v>
      </c>
      <c r="AV126" s="13" t="s">
        <v>158</v>
      </c>
      <c r="AW126" s="13" t="s">
        <v>35</v>
      </c>
      <c r="AX126" s="13" t="s">
        <v>78</v>
      </c>
      <c r="AY126" s="270" t="s">
        <v>150</v>
      </c>
    </row>
    <row r="127" s="1" customFormat="1" ht="25.5" customHeight="1">
      <c r="B127" s="47"/>
      <c r="C127" s="236" t="s">
        <v>216</v>
      </c>
      <c r="D127" s="236" t="s">
        <v>153</v>
      </c>
      <c r="E127" s="237" t="s">
        <v>217</v>
      </c>
      <c r="F127" s="238" t="s">
        <v>218</v>
      </c>
      <c r="G127" s="239" t="s">
        <v>156</v>
      </c>
      <c r="H127" s="240">
        <v>11</v>
      </c>
      <c r="I127" s="241"/>
      <c r="J127" s="242">
        <f>ROUND(I127*H127,2)</f>
        <v>0</v>
      </c>
      <c r="K127" s="238" t="s">
        <v>157</v>
      </c>
      <c r="L127" s="73"/>
      <c r="M127" s="243" t="s">
        <v>21</v>
      </c>
      <c r="N127" s="244" t="s">
        <v>42</v>
      </c>
      <c r="O127" s="48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5" t="s">
        <v>158</v>
      </c>
      <c r="AT127" s="25" t="s">
        <v>153</v>
      </c>
      <c r="AU127" s="25" t="s">
        <v>81</v>
      </c>
      <c r="AY127" s="25" t="s">
        <v>150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5" t="s">
        <v>78</v>
      </c>
      <c r="BK127" s="247">
        <f>ROUND(I127*H127,2)</f>
        <v>0</v>
      </c>
      <c r="BL127" s="25" t="s">
        <v>158</v>
      </c>
      <c r="BM127" s="25" t="s">
        <v>219</v>
      </c>
    </row>
    <row r="128" s="1" customFormat="1" ht="38.25" customHeight="1">
      <c r="B128" s="47"/>
      <c r="C128" s="236" t="s">
        <v>220</v>
      </c>
      <c r="D128" s="236" t="s">
        <v>153</v>
      </c>
      <c r="E128" s="237" t="s">
        <v>221</v>
      </c>
      <c r="F128" s="238" t="s">
        <v>222</v>
      </c>
      <c r="G128" s="239" t="s">
        <v>156</v>
      </c>
      <c r="H128" s="240">
        <v>2640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158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158</v>
      </c>
      <c r="BM128" s="25" t="s">
        <v>223</v>
      </c>
    </row>
    <row r="129" s="14" customFormat="1">
      <c r="B129" s="271"/>
      <c r="C129" s="272"/>
      <c r="D129" s="250" t="s">
        <v>160</v>
      </c>
      <c r="E129" s="273" t="s">
        <v>21</v>
      </c>
      <c r="F129" s="274" t="s">
        <v>174</v>
      </c>
      <c r="G129" s="272"/>
      <c r="H129" s="273" t="s">
        <v>21</v>
      </c>
      <c r="I129" s="275"/>
      <c r="J129" s="272"/>
      <c r="K129" s="272"/>
      <c r="L129" s="276"/>
      <c r="M129" s="277"/>
      <c r="N129" s="278"/>
      <c r="O129" s="278"/>
      <c r="P129" s="278"/>
      <c r="Q129" s="278"/>
      <c r="R129" s="278"/>
      <c r="S129" s="278"/>
      <c r="T129" s="279"/>
      <c r="AT129" s="280" t="s">
        <v>160</v>
      </c>
      <c r="AU129" s="280" t="s">
        <v>81</v>
      </c>
      <c r="AV129" s="14" t="s">
        <v>78</v>
      </c>
      <c r="AW129" s="14" t="s">
        <v>35</v>
      </c>
      <c r="AX129" s="14" t="s">
        <v>71</v>
      </c>
      <c r="AY129" s="280" t="s">
        <v>150</v>
      </c>
    </row>
    <row r="130" s="12" customFormat="1">
      <c r="B130" s="248"/>
      <c r="C130" s="249"/>
      <c r="D130" s="250" t="s">
        <v>160</v>
      </c>
      <c r="E130" s="251" t="s">
        <v>21</v>
      </c>
      <c r="F130" s="252" t="s">
        <v>202</v>
      </c>
      <c r="G130" s="249"/>
      <c r="H130" s="253">
        <v>2640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160</v>
      </c>
      <c r="AU130" s="259" t="s">
        <v>81</v>
      </c>
      <c r="AV130" s="12" t="s">
        <v>81</v>
      </c>
      <c r="AW130" s="12" t="s">
        <v>35</v>
      </c>
      <c r="AX130" s="12" t="s">
        <v>78</v>
      </c>
      <c r="AY130" s="259" t="s">
        <v>150</v>
      </c>
    </row>
    <row r="131" s="1" customFormat="1" ht="38.25" customHeight="1">
      <c r="B131" s="47"/>
      <c r="C131" s="236" t="s">
        <v>224</v>
      </c>
      <c r="D131" s="236" t="s">
        <v>153</v>
      </c>
      <c r="E131" s="237" t="s">
        <v>225</v>
      </c>
      <c r="F131" s="238" t="s">
        <v>226</v>
      </c>
      <c r="G131" s="239" t="s">
        <v>156</v>
      </c>
      <c r="H131" s="240">
        <v>2640</v>
      </c>
      <c r="I131" s="241"/>
      <c r="J131" s="242">
        <f>ROUND(I131*H131,2)</f>
        <v>0</v>
      </c>
      <c r="K131" s="238" t="s">
        <v>157</v>
      </c>
      <c r="L131" s="73"/>
      <c r="M131" s="243" t="s">
        <v>21</v>
      </c>
      <c r="N131" s="244" t="s">
        <v>42</v>
      </c>
      <c r="O131" s="48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5" t="s">
        <v>158</v>
      </c>
      <c r="AT131" s="25" t="s">
        <v>153</v>
      </c>
      <c r="AU131" s="25" t="s">
        <v>81</v>
      </c>
      <c r="AY131" s="25" t="s">
        <v>150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5" t="s">
        <v>78</v>
      </c>
      <c r="BK131" s="247">
        <f>ROUND(I131*H131,2)</f>
        <v>0</v>
      </c>
      <c r="BL131" s="25" t="s">
        <v>158</v>
      </c>
      <c r="BM131" s="25" t="s">
        <v>227</v>
      </c>
    </row>
    <row r="132" s="14" customFormat="1">
      <c r="B132" s="271"/>
      <c r="C132" s="272"/>
      <c r="D132" s="250" t="s">
        <v>160</v>
      </c>
      <c r="E132" s="273" t="s">
        <v>21</v>
      </c>
      <c r="F132" s="274" t="s">
        <v>174</v>
      </c>
      <c r="G132" s="272"/>
      <c r="H132" s="273" t="s">
        <v>21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160</v>
      </c>
      <c r="AU132" s="280" t="s">
        <v>81</v>
      </c>
      <c r="AV132" s="14" t="s">
        <v>78</v>
      </c>
      <c r="AW132" s="14" t="s">
        <v>35</v>
      </c>
      <c r="AX132" s="14" t="s">
        <v>71</v>
      </c>
      <c r="AY132" s="280" t="s">
        <v>150</v>
      </c>
    </row>
    <row r="133" s="12" customFormat="1">
      <c r="B133" s="248"/>
      <c r="C133" s="249"/>
      <c r="D133" s="250" t="s">
        <v>160</v>
      </c>
      <c r="E133" s="251" t="s">
        <v>21</v>
      </c>
      <c r="F133" s="252" t="s">
        <v>202</v>
      </c>
      <c r="G133" s="249"/>
      <c r="H133" s="253">
        <v>2640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160</v>
      </c>
      <c r="AU133" s="259" t="s">
        <v>81</v>
      </c>
      <c r="AV133" s="12" t="s">
        <v>81</v>
      </c>
      <c r="AW133" s="12" t="s">
        <v>35</v>
      </c>
      <c r="AX133" s="12" t="s">
        <v>78</v>
      </c>
      <c r="AY133" s="259" t="s">
        <v>150</v>
      </c>
    </row>
    <row r="134" s="1" customFormat="1" ht="16.5" customHeight="1">
      <c r="B134" s="47"/>
      <c r="C134" s="236" t="s">
        <v>10</v>
      </c>
      <c r="D134" s="236" t="s">
        <v>153</v>
      </c>
      <c r="E134" s="237" t="s">
        <v>228</v>
      </c>
      <c r="F134" s="238" t="s">
        <v>229</v>
      </c>
      <c r="G134" s="239" t="s">
        <v>156</v>
      </c>
      <c r="H134" s="240">
        <v>20</v>
      </c>
      <c r="I134" s="241"/>
      <c r="J134" s="242">
        <f>ROUND(I134*H134,2)</f>
        <v>0</v>
      </c>
      <c r="K134" s="238" t="s">
        <v>157</v>
      </c>
      <c r="L134" s="73"/>
      <c r="M134" s="243" t="s">
        <v>21</v>
      </c>
      <c r="N134" s="244" t="s">
        <v>42</v>
      </c>
      <c r="O134" s="48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5" t="s">
        <v>158</v>
      </c>
      <c r="AT134" s="25" t="s">
        <v>153</v>
      </c>
      <c r="AU134" s="25" t="s">
        <v>81</v>
      </c>
      <c r="AY134" s="25" t="s">
        <v>150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5" t="s">
        <v>78</v>
      </c>
      <c r="BK134" s="247">
        <f>ROUND(I134*H134,2)</f>
        <v>0</v>
      </c>
      <c r="BL134" s="25" t="s">
        <v>158</v>
      </c>
      <c r="BM134" s="25" t="s">
        <v>230</v>
      </c>
    </row>
    <row r="135" s="1" customFormat="1" ht="16.5" customHeight="1">
      <c r="B135" s="47"/>
      <c r="C135" s="236" t="s">
        <v>231</v>
      </c>
      <c r="D135" s="236" t="s">
        <v>153</v>
      </c>
      <c r="E135" s="237" t="s">
        <v>232</v>
      </c>
      <c r="F135" s="238" t="s">
        <v>233</v>
      </c>
      <c r="G135" s="239" t="s">
        <v>156</v>
      </c>
      <c r="H135" s="240">
        <v>20</v>
      </c>
      <c r="I135" s="241"/>
      <c r="J135" s="242">
        <f>ROUND(I135*H135,2)</f>
        <v>0</v>
      </c>
      <c r="K135" s="238" t="s">
        <v>157</v>
      </c>
      <c r="L135" s="73"/>
      <c r="M135" s="243" t="s">
        <v>21</v>
      </c>
      <c r="N135" s="281" t="s">
        <v>42</v>
      </c>
      <c r="O135" s="282"/>
      <c r="P135" s="283">
        <f>O135*H135</f>
        <v>0</v>
      </c>
      <c r="Q135" s="283">
        <v>0</v>
      </c>
      <c r="R135" s="283">
        <f>Q135*H135</f>
        <v>0</v>
      </c>
      <c r="S135" s="283">
        <v>0</v>
      </c>
      <c r="T135" s="284">
        <f>S135*H135</f>
        <v>0</v>
      </c>
      <c r="AR135" s="25" t="s">
        <v>158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158</v>
      </c>
      <c r="BM135" s="25" t="s">
        <v>234</v>
      </c>
    </row>
    <row r="136" s="1" customFormat="1" ht="6.96" customHeight="1">
      <c r="B136" s="68"/>
      <c r="C136" s="69"/>
      <c r="D136" s="69"/>
      <c r="E136" s="69"/>
      <c r="F136" s="69"/>
      <c r="G136" s="69"/>
      <c r="H136" s="69"/>
      <c r="I136" s="179"/>
      <c r="J136" s="69"/>
      <c r="K136" s="69"/>
      <c r="L136" s="73"/>
    </row>
  </sheetData>
  <sheetProtection sheet="1" autoFilter="0" formatColumns="0" formatRows="0" objects="1" scenarios="1" spinCount="100000" saltValue="4l7LbQiCwzxuCsxyzmlgJVZjQLdnXj0Z7DSOHeXmrunmvXt5tHxCqzFoTiziC4MNxerHzjMyLJQd+4NbxgF7hw==" hashValue="G3J9NpTr2phIgJ4sqQJco4g9r3Br/d6uza5PrLBkV1FAeRv/+PKIs75Q61R1+FfKfuoj0es7OzZchy32Nt0BGg==" algorithmName="SHA-512" password="CC35"/>
  <autoFilter ref="C83:K13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88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235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235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80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21</v>
      </c>
      <c r="K16" s="52"/>
    </row>
    <row r="17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59" t="s">
        <v>30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">
        <v>21</v>
      </c>
      <c r="K22" s="52"/>
    </row>
    <row r="23" s="1" customFormat="1" ht="18" customHeight="1">
      <c r="B23" s="47"/>
      <c r="C23" s="48"/>
      <c r="D23" s="48"/>
      <c r="E23" s="36" t="s">
        <v>34</v>
      </c>
      <c r="F23" s="48"/>
      <c r="G23" s="48"/>
      <c r="H23" s="48"/>
      <c r="I23" s="159" t="s">
        <v>30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ROUND(J97,2)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ROUND(SUM(BE97:BE875), 2)</f>
        <v>0</v>
      </c>
      <c r="G32" s="48"/>
      <c r="H32" s="48"/>
      <c r="I32" s="171">
        <v>0.20999999999999999</v>
      </c>
      <c r="J32" s="170">
        <f>ROUND(ROUND((SUM(BE97:BE875)),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ROUND(SUM(BF97:BF875), 2)</f>
        <v>0</v>
      </c>
      <c r="G33" s="48"/>
      <c r="H33" s="48"/>
      <c r="I33" s="171">
        <v>0.14999999999999999</v>
      </c>
      <c r="J33" s="170">
        <f>ROUND(ROUND((SUM(BF97:BF875)),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ROUND(SUM(BG97:BG875),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ROUND(SUM(BH97:BH875),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ROUND(SUM(BI97:BI875),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235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201 - SO 201 - Slánská, most X 039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J97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J98</f>
        <v>0</v>
      </c>
      <c r="K61" s="196"/>
    </row>
    <row r="62" s="9" customFormat="1" ht="19.92" customHeight="1">
      <c r="B62" s="197"/>
      <c r="C62" s="198"/>
      <c r="D62" s="199" t="s">
        <v>236</v>
      </c>
      <c r="E62" s="200"/>
      <c r="F62" s="200"/>
      <c r="G62" s="200"/>
      <c r="H62" s="200"/>
      <c r="I62" s="201"/>
      <c r="J62" s="202">
        <f>J99</f>
        <v>0</v>
      </c>
      <c r="K62" s="203"/>
    </row>
    <row r="63" s="9" customFormat="1" ht="19.92" customHeight="1">
      <c r="B63" s="197"/>
      <c r="C63" s="198"/>
      <c r="D63" s="199" t="s">
        <v>237</v>
      </c>
      <c r="E63" s="200"/>
      <c r="F63" s="200"/>
      <c r="G63" s="200"/>
      <c r="H63" s="200"/>
      <c r="I63" s="201"/>
      <c r="J63" s="202">
        <f>J199</f>
        <v>0</v>
      </c>
      <c r="K63" s="203"/>
    </row>
    <row r="64" s="9" customFormat="1" ht="19.92" customHeight="1">
      <c r="B64" s="197"/>
      <c r="C64" s="198"/>
      <c r="D64" s="199" t="s">
        <v>238</v>
      </c>
      <c r="E64" s="200"/>
      <c r="F64" s="200"/>
      <c r="G64" s="200"/>
      <c r="H64" s="200"/>
      <c r="I64" s="201"/>
      <c r="J64" s="202">
        <f>J225</f>
        <v>0</v>
      </c>
      <c r="K64" s="203"/>
    </row>
    <row r="65" s="9" customFormat="1" ht="19.92" customHeight="1">
      <c r="B65" s="197"/>
      <c r="C65" s="198"/>
      <c r="D65" s="199" t="s">
        <v>239</v>
      </c>
      <c r="E65" s="200"/>
      <c r="F65" s="200"/>
      <c r="G65" s="200"/>
      <c r="H65" s="200"/>
      <c r="I65" s="201"/>
      <c r="J65" s="202">
        <f>J276</f>
        <v>0</v>
      </c>
      <c r="K65" s="203"/>
    </row>
    <row r="66" s="9" customFormat="1" ht="19.92" customHeight="1">
      <c r="B66" s="197"/>
      <c r="C66" s="198"/>
      <c r="D66" s="199" t="s">
        <v>240</v>
      </c>
      <c r="E66" s="200"/>
      <c r="F66" s="200"/>
      <c r="G66" s="200"/>
      <c r="H66" s="200"/>
      <c r="I66" s="201"/>
      <c r="J66" s="202">
        <f>J383</f>
        <v>0</v>
      </c>
      <c r="K66" s="203"/>
    </row>
    <row r="67" s="9" customFormat="1" ht="19.92" customHeight="1">
      <c r="B67" s="197"/>
      <c r="C67" s="198"/>
      <c r="D67" s="199" t="s">
        <v>241</v>
      </c>
      <c r="E67" s="200"/>
      <c r="F67" s="200"/>
      <c r="G67" s="200"/>
      <c r="H67" s="200"/>
      <c r="I67" s="201"/>
      <c r="J67" s="202">
        <f>J419</f>
        <v>0</v>
      </c>
      <c r="K67" s="203"/>
    </row>
    <row r="68" s="9" customFormat="1" ht="19.92" customHeight="1">
      <c r="B68" s="197"/>
      <c r="C68" s="198"/>
      <c r="D68" s="199" t="s">
        <v>242</v>
      </c>
      <c r="E68" s="200"/>
      <c r="F68" s="200"/>
      <c r="G68" s="200"/>
      <c r="H68" s="200"/>
      <c r="I68" s="201"/>
      <c r="J68" s="202">
        <f>J435</f>
        <v>0</v>
      </c>
      <c r="K68" s="203"/>
    </row>
    <row r="69" s="9" customFormat="1" ht="19.92" customHeight="1">
      <c r="B69" s="197"/>
      <c r="C69" s="198"/>
      <c r="D69" s="199" t="s">
        <v>133</v>
      </c>
      <c r="E69" s="200"/>
      <c r="F69" s="200"/>
      <c r="G69" s="200"/>
      <c r="H69" s="200"/>
      <c r="I69" s="201"/>
      <c r="J69" s="202">
        <f>J443</f>
        <v>0</v>
      </c>
      <c r="K69" s="203"/>
    </row>
    <row r="70" s="9" customFormat="1" ht="19.92" customHeight="1">
      <c r="B70" s="197"/>
      <c r="C70" s="198"/>
      <c r="D70" s="199" t="s">
        <v>243</v>
      </c>
      <c r="E70" s="200"/>
      <c r="F70" s="200"/>
      <c r="G70" s="200"/>
      <c r="H70" s="200"/>
      <c r="I70" s="201"/>
      <c r="J70" s="202">
        <f>J775</f>
        <v>0</v>
      </c>
      <c r="K70" s="203"/>
    </row>
    <row r="71" s="9" customFormat="1" ht="19.92" customHeight="1">
      <c r="B71" s="197"/>
      <c r="C71" s="198"/>
      <c r="D71" s="199" t="s">
        <v>244</v>
      </c>
      <c r="E71" s="200"/>
      <c r="F71" s="200"/>
      <c r="G71" s="200"/>
      <c r="H71" s="200"/>
      <c r="I71" s="201"/>
      <c r="J71" s="202">
        <f>J837</f>
        <v>0</v>
      </c>
      <c r="K71" s="203"/>
    </row>
    <row r="72" s="8" customFormat="1" ht="24.96" customHeight="1">
      <c r="B72" s="190"/>
      <c r="C72" s="191"/>
      <c r="D72" s="192" t="s">
        <v>245</v>
      </c>
      <c r="E72" s="193"/>
      <c r="F72" s="193"/>
      <c r="G72" s="193"/>
      <c r="H72" s="193"/>
      <c r="I72" s="194"/>
      <c r="J72" s="195">
        <f>J839</f>
        <v>0</v>
      </c>
      <c r="K72" s="196"/>
    </row>
    <row r="73" s="9" customFormat="1" ht="19.92" customHeight="1">
      <c r="B73" s="197"/>
      <c r="C73" s="198"/>
      <c r="D73" s="199" t="s">
        <v>246</v>
      </c>
      <c r="E73" s="200"/>
      <c r="F73" s="200"/>
      <c r="G73" s="200"/>
      <c r="H73" s="200"/>
      <c r="I73" s="201"/>
      <c r="J73" s="202">
        <f>J840</f>
        <v>0</v>
      </c>
      <c r="K73" s="203"/>
    </row>
    <row r="74" s="9" customFormat="1" ht="19.92" customHeight="1">
      <c r="B74" s="197"/>
      <c r="C74" s="198"/>
      <c r="D74" s="199" t="s">
        <v>247</v>
      </c>
      <c r="E74" s="200"/>
      <c r="F74" s="200"/>
      <c r="G74" s="200"/>
      <c r="H74" s="200"/>
      <c r="I74" s="201"/>
      <c r="J74" s="202">
        <f>J865</f>
        <v>0</v>
      </c>
      <c r="K74" s="203"/>
    </row>
    <row r="75" s="9" customFormat="1" ht="19.92" customHeight="1">
      <c r="B75" s="197"/>
      <c r="C75" s="198"/>
      <c r="D75" s="199" t="s">
        <v>248</v>
      </c>
      <c r="E75" s="200"/>
      <c r="F75" s="200"/>
      <c r="G75" s="200"/>
      <c r="H75" s="200"/>
      <c r="I75" s="201"/>
      <c r="J75" s="202">
        <f>J869</f>
        <v>0</v>
      </c>
      <c r="K75" s="203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57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79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82"/>
      <c r="J81" s="72"/>
      <c r="K81" s="72"/>
      <c r="L81" s="73"/>
    </row>
    <row r="82" s="1" customFormat="1" ht="36.96" customHeight="1">
      <c r="B82" s="47"/>
      <c r="C82" s="74" t="s">
        <v>134</v>
      </c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6.5" customHeight="1">
      <c r="B85" s="47"/>
      <c r="C85" s="75"/>
      <c r="D85" s="75"/>
      <c r="E85" s="205" t="str">
        <f>E7</f>
        <v>Slánská, most X 039, č.akce 999 401, Praha 6</v>
      </c>
      <c r="F85" s="77"/>
      <c r="G85" s="77"/>
      <c r="H85" s="77"/>
      <c r="I85" s="204"/>
      <c r="J85" s="75"/>
      <c r="K85" s="75"/>
      <c r="L85" s="73"/>
    </row>
    <row r="86">
      <c r="B86" s="29"/>
      <c r="C86" s="77" t="s">
        <v>124</v>
      </c>
      <c r="D86" s="206"/>
      <c r="E86" s="206"/>
      <c r="F86" s="206"/>
      <c r="G86" s="206"/>
      <c r="H86" s="206"/>
      <c r="I86" s="149"/>
      <c r="J86" s="206"/>
      <c r="K86" s="206"/>
      <c r="L86" s="207"/>
    </row>
    <row r="87" s="1" customFormat="1" ht="16.5" customHeight="1">
      <c r="B87" s="47"/>
      <c r="C87" s="75"/>
      <c r="D87" s="75"/>
      <c r="E87" s="205" t="s">
        <v>235</v>
      </c>
      <c r="F87" s="75"/>
      <c r="G87" s="75"/>
      <c r="H87" s="75"/>
      <c r="I87" s="204"/>
      <c r="J87" s="75"/>
      <c r="K87" s="75"/>
      <c r="L87" s="73"/>
    </row>
    <row r="88" s="1" customFormat="1" ht="14.4" customHeight="1">
      <c r="B88" s="47"/>
      <c r="C88" s="77" t="s">
        <v>126</v>
      </c>
      <c r="D88" s="75"/>
      <c r="E88" s="75"/>
      <c r="F88" s="75"/>
      <c r="G88" s="75"/>
      <c r="H88" s="75"/>
      <c r="I88" s="204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E11</f>
        <v>SO 201 - SO 201 - Slánská, most X 039</v>
      </c>
      <c r="F89" s="75"/>
      <c r="G89" s="75"/>
      <c r="H89" s="75"/>
      <c r="I89" s="204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="1" customFormat="1" ht="18" customHeight="1">
      <c r="B91" s="47"/>
      <c r="C91" s="77" t="s">
        <v>23</v>
      </c>
      <c r="D91" s="75"/>
      <c r="E91" s="75"/>
      <c r="F91" s="208" t="str">
        <f>F14</f>
        <v xml:space="preserve"> </v>
      </c>
      <c r="G91" s="75"/>
      <c r="H91" s="75"/>
      <c r="I91" s="209" t="s">
        <v>25</v>
      </c>
      <c r="J91" s="86" t="str">
        <f>IF(J14="","",J14)</f>
        <v>12. 4. 2018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204"/>
      <c r="J92" s="75"/>
      <c r="K92" s="75"/>
      <c r="L92" s="73"/>
    </row>
    <row r="93" s="1" customFormat="1">
      <c r="B93" s="47"/>
      <c r="C93" s="77" t="s">
        <v>27</v>
      </c>
      <c r="D93" s="75"/>
      <c r="E93" s="75"/>
      <c r="F93" s="208" t="str">
        <f>E17</f>
        <v>TSK Praha</v>
      </c>
      <c r="G93" s="75"/>
      <c r="H93" s="75"/>
      <c r="I93" s="209" t="s">
        <v>33</v>
      </c>
      <c r="J93" s="208" t="str">
        <f>E23</f>
        <v>Pontex s.r.o.</v>
      </c>
      <c r="K93" s="75"/>
      <c r="L93" s="73"/>
    </row>
    <row r="94" s="1" customFormat="1" ht="14.4" customHeight="1">
      <c r="B94" s="47"/>
      <c r="C94" s="77" t="s">
        <v>31</v>
      </c>
      <c r="D94" s="75"/>
      <c r="E94" s="75"/>
      <c r="F94" s="208" t="str">
        <f>IF(E20="","",E20)</f>
        <v/>
      </c>
      <c r="G94" s="75"/>
      <c r="H94" s="75"/>
      <c r="I94" s="204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204"/>
      <c r="J95" s="75"/>
      <c r="K95" s="75"/>
      <c r="L95" s="73"/>
    </row>
    <row r="96" s="10" customFormat="1" ht="29.28" customHeight="1">
      <c r="B96" s="210"/>
      <c r="C96" s="211" t="s">
        <v>135</v>
      </c>
      <c r="D96" s="212" t="s">
        <v>56</v>
      </c>
      <c r="E96" s="212" t="s">
        <v>52</v>
      </c>
      <c r="F96" s="212" t="s">
        <v>136</v>
      </c>
      <c r="G96" s="212" t="s">
        <v>137</v>
      </c>
      <c r="H96" s="212" t="s">
        <v>138</v>
      </c>
      <c r="I96" s="213" t="s">
        <v>139</v>
      </c>
      <c r="J96" s="212" t="s">
        <v>129</v>
      </c>
      <c r="K96" s="214" t="s">
        <v>140</v>
      </c>
      <c r="L96" s="215"/>
      <c r="M96" s="103" t="s">
        <v>141</v>
      </c>
      <c r="N96" s="104" t="s">
        <v>41</v>
      </c>
      <c r="O96" s="104" t="s">
        <v>142</v>
      </c>
      <c r="P96" s="104" t="s">
        <v>143</v>
      </c>
      <c r="Q96" s="104" t="s">
        <v>144</v>
      </c>
      <c r="R96" s="104" t="s">
        <v>145</v>
      </c>
      <c r="S96" s="104" t="s">
        <v>146</v>
      </c>
      <c r="T96" s="105" t="s">
        <v>147</v>
      </c>
    </row>
    <row r="97" s="1" customFormat="1" ht="29.28" customHeight="1">
      <c r="B97" s="47"/>
      <c r="C97" s="109" t="s">
        <v>130</v>
      </c>
      <c r="D97" s="75"/>
      <c r="E97" s="75"/>
      <c r="F97" s="75"/>
      <c r="G97" s="75"/>
      <c r="H97" s="75"/>
      <c r="I97" s="204"/>
      <c r="J97" s="216">
        <f>BK97</f>
        <v>0</v>
      </c>
      <c r="K97" s="75"/>
      <c r="L97" s="73"/>
      <c r="M97" s="106"/>
      <c r="N97" s="107"/>
      <c r="O97" s="107"/>
      <c r="P97" s="217">
        <f>P98+P839</f>
        <v>0</v>
      </c>
      <c r="Q97" s="107"/>
      <c r="R97" s="217">
        <f>R98+R839</f>
        <v>1681.0248694899999</v>
      </c>
      <c r="S97" s="107"/>
      <c r="T97" s="218">
        <f>T98+T839</f>
        <v>4447.2705700000006</v>
      </c>
      <c r="AT97" s="25" t="s">
        <v>70</v>
      </c>
      <c r="AU97" s="25" t="s">
        <v>131</v>
      </c>
      <c r="BK97" s="219">
        <f>BK98+BK839</f>
        <v>0</v>
      </c>
    </row>
    <row r="98" s="11" customFormat="1" ht="37.44001" customHeight="1">
      <c r="B98" s="220"/>
      <c r="C98" s="221"/>
      <c r="D98" s="222" t="s">
        <v>70</v>
      </c>
      <c r="E98" s="223" t="s">
        <v>148</v>
      </c>
      <c r="F98" s="223" t="s">
        <v>149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P99+P199+P225+P276+P383+P419+P435+P443+P775+P837</f>
        <v>0</v>
      </c>
      <c r="Q98" s="228"/>
      <c r="R98" s="229">
        <f>R99+R199+R225+R276+R383+R419+R435+R443+R775+R837</f>
        <v>1676.4622510099998</v>
      </c>
      <c r="S98" s="228"/>
      <c r="T98" s="230">
        <f>T99+T199+T225+T276+T383+T419+T435+T443+T775+T837</f>
        <v>4447.2705700000006</v>
      </c>
      <c r="AR98" s="231" t="s">
        <v>78</v>
      </c>
      <c r="AT98" s="232" t="s">
        <v>70</v>
      </c>
      <c r="AU98" s="232" t="s">
        <v>71</v>
      </c>
      <c r="AY98" s="231" t="s">
        <v>150</v>
      </c>
      <c r="BK98" s="233">
        <f>BK99+BK199+BK225+BK276+BK383+BK419+BK435+BK443+BK775+BK837</f>
        <v>0</v>
      </c>
    </row>
    <row r="99" s="11" customFormat="1" ht="19.92" customHeight="1">
      <c r="B99" s="220"/>
      <c r="C99" s="221"/>
      <c r="D99" s="222" t="s">
        <v>70</v>
      </c>
      <c r="E99" s="234" t="s">
        <v>78</v>
      </c>
      <c r="F99" s="234" t="s">
        <v>249</v>
      </c>
      <c r="G99" s="221"/>
      <c r="H99" s="221"/>
      <c r="I99" s="224"/>
      <c r="J99" s="235">
        <f>BK99</f>
        <v>0</v>
      </c>
      <c r="K99" s="221"/>
      <c r="L99" s="226"/>
      <c r="M99" s="227"/>
      <c r="N99" s="228"/>
      <c r="O99" s="228"/>
      <c r="P99" s="229">
        <f>SUM(P100:P198)</f>
        <v>0</v>
      </c>
      <c r="Q99" s="228"/>
      <c r="R99" s="229">
        <f>SUM(R100:R198)</f>
        <v>502.3831017</v>
      </c>
      <c r="S99" s="228"/>
      <c r="T99" s="230">
        <f>SUM(T100:T198)</f>
        <v>2166.66921</v>
      </c>
      <c r="AR99" s="231" t="s">
        <v>78</v>
      </c>
      <c r="AT99" s="232" t="s">
        <v>70</v>
      </c>
      <c r="AU99" s="232" t="s">
        <v>78</v>
      </c>
      <c r="AY99" s="231" t="s">
        <v>150</v>
      </c>
      <c r="BK99" s="233">
        <f>SUM(BK100:BK198)</f>
        <v>0</v>
      </c>
    </row>
    <row r="100" s="1" customFormat="1" ht="38.25" customHeight="1">
      <c r="B100" s="47"/>
      <c r="C100" s="236" t="s">
        <v>78</v>
      </c>
      <c r="D100" s="236" t="s">
        <v>153</v>
      </c>
      <c r="E100" s="237" t="s">
        <v>250</v>
      </c>
      <c r="F100" s="238" t="s">
        <v>251</v>
      </c>
      <c r="G100" s="239" t="s">
        <v>252</v>
      </c>
      <c r="H100" s="240">
        <v>137.80000000000001</v>
      </c>
      <c r="I100" s="241"/>
      <c r="J100" s="242">
        <f>ROUND(I100*H100,2)</f>
        <v>0</v>
      </c>
      <c r="K100" s="238" t="s">
        <v>157</v>
      </c>
      <c r="L100" s="73"/>
      <c r="M100" s="243" t="s">
        <v>21</v>
      </c>
      <c r="N100" s="244" t="s">
        <v>42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0.28999999999999998</v>
      </c>
      <c r="T100" s="246">
        <f>S100*H100</f>
        <v>39.962000000000003</v>
      </c>
      <c r="AR100" s="25" t="s">
        <v>158</v>
      </c>
      <c r="AT100" s="25" t="s">
        <v>153</v>
      </c>
      <c r="AU100" s="25" t="s">
        <v>81</v>
      </c>
      <c r="AY100" s="25" t="s">
        <v>150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78</v>
      </c>
      <c r="BK100" s="247">
        <f>ROUND(I100*H100,2)</f>
        <v>0</v>
      </c>
      <c r="BL100" s="25" t="s">
        <v>158</v>
      </c>
      <c r="BM100" s="25" t="s">
        <v>253</v>
      </c>
    </row>
    <row r="101" s="12" customFormat="1">
      <c r="B101" s="248"/>
      <c r="C101" s="249"/>
      <c r="D101" s="250" t="s">
        <v>160</v>
      </c>
      <c r="E101" s="251" t="s">
        <v>21</v>
      </c>
      <c r="F101" s="252" t="s">
        <v>254</v>
      </c>
      <c r="G101" s="249"/>
      <c r="H101" s="253">
        <v>137.80000000000001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160</v>
      </c>
      <c r="AU101" s="259" t="s">
        <v>81</v>
      </c>
      <c r="AV101" s="12" t="s">
        <v>81</v>
      </c>
      <c r="AW101" s="12" t="s">
        <v>35</v>
      </c>
      <c r="AX101" s="12" t="s">
        <v>78</v>
      </c>
      <c r="AY101" s="259" t="s">
        <v>150</v>
      </c>
    </row>
    <row r="102" s="1" customFormat="1" ht="51" customHeight="1">
      <c r="B102" s="47"/>
      <c r="C102" s="236" t="s">
        <v>81</v>
      </c>
      <c r="D102" s="236" t="s">
        <v>153</v>
      </c>
      <c r="E102" s="237" t="s">
        <v>255</v>
      </c>
      <c r="F102" s="238" t="s">
        <v>256</v>
      </c>
      <c r="G102" s="239" t="s">
        <v>252</v>
      </c>
      <c r="H102" s="240">
        <v>788.75</v>
      </c>
      <c r="I102" s="241"/>
      <c r="J102" s="242">
        <f>ROUND(I102*H102,2)</f>
        <v>0</v>
      </c>
      <c r="K102" s="238" t="s">
        <v>157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0.44</v>
      </c>
      <c r="T102" s="246">
        <f>S102*H102</f>
        <v>347.05000000000001</v>
      </c>
      <c r="AR102" s="25" t="s">
        <v>158</v>
      </c>
      <c r="AT102" s="25" t="s">
        <v>153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158</v>
      </c>
      <c r="BM102" s="25" t="s">
        <v>257</v>
      </c>
    </row>
    <row r="103" s="14" customFormat="1">
      <c r="B103" s="271"/>
      <c r="C103" s="272"/>
      <c r="D103" s="250" t="s">
        <v>160</v>
      </c>
      <c r="E103" s="273" t="s">
        <v>21</v>
      </c>
      <c r="F103" s="274" t="s">
        <v>258</v>
      </c>
      <c r="G103" s="272"/>
      <c r="H103" s="273" t="s">
        <v>21</v>
      </c>
      <c r="I103" s="275"/>
      <c r="J103" s="272"/>
      <c r="K103" s="272"/>
      <c r="L103" s="276"/>
      <c r="M103" s="277"/>
      <c r="N103" s="278"/>
      <c r="O103" s="278"/>
      <c r="P103" s="278"/>
      <c r="Q103" s="278"/>
      <c r="R103" s="278"/>
      <c r="S103" s="278"/>
      <c r="T103" s="279"/>
      <c r="AT103" s="280" t="s">
        <v>160</v>
      </c>
      <c r="AU103" s="280" t="s">
        <v>81</v>
      </c>
      <c r="AV103" s="14" t="s">
        <v>78</v>
      </c>
      <c r="AW103" s="14" t="s">
        <v>35</v>
      </c>
      <c r="AX103" s="14" t="s">
        <v>71</v>
      </c>
      <c r="AY103" s="280" t="s">
        <v>150</v>
      </c>
    </row>
    <row r="104" s="12" customFormat="1">
      <c r="B104" s="248"/>
      <c r="C104" s="249"/>
      <c r="D104" s="250" t="s">
        <v>160</v>
      </c>
      <c r="E104" s="251" t="s">
        <v>21</v>
      </c>
      <c r="F104" s="252" t="s">
        <v>259</v>
      </c>
      <c r="G104" s="249"/>
      <c r="H104" s="253">
        <v>376</v>
      </c>
      <c r="I104" s="254"/>
      <c r="J104" s="249"/>
      <c r="K104" s="249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160</v>
      </c>
      <c r="AU104" s="259" t="s">
        <v>81</v>
      </c>
      <c r="AV104" s="12" t="s">
        <v>81</v>
      </c>
      <c r="AW104" s="12" t="s">
        <v>35</v>
      </c>
      <c r="AX104" s="12" t="s">
        <v>71</v>
      </c>
      <c r="AY104" s="259" t="s">
        <v>150</v>
      </c>
    </row>
    <row r="105" s="12" customFormat="1">
      <c r="B105" s="248"/>
      <c r="C105" s="249"/>
      <c r="D105" s="250" t="s">
        <v>160</v>
      </c>
      <c r="E105" s="251" t="s">
        <v>21</v>
      </c>
      <c r="F105" s="252" t="s">
        <v>260</v>
      </c>
      <c r="G105" s="249"/>
      <c r="H105" s="253">
        <v>412.75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160</v>
      </c>
      <c r="AU105" s="259" t="s">
        <v>81</v>
      </c>
      <c r="AV105" s="12" t="s">
        <v>81</v>
      </c>
      <c r="AW105" s="12" t="s">
        <v>35</v>
      </c>
      <c r="AX105" s="12" t="s">
        <v>71</v>
      </c>
      <c r="AY105" s="259" t="s">
        <v>150</v>
      </c>
    </row>
    <row r="106" s="13" customFormat="1">
      <c r="B106" s="260"/>
      <c r="C106" s="261"/>
      <c r="D106" s="250" t="s">
        <v>160</v>
      </c>
      <c r="E106" s="262" t="s">
        <v>21</v>
      </c>
      <c r="F106" s="263" t="s">
        <v>164</v>
      </c>
      <c r="G106" s="261"/>
      <c r="H106" s="264">
        <v>788.75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160</v>
      </c>
      <c r="AU106" s="270" t="s">
        <v>81</v>
      </c>
      <c r="AV106" s="13" t="s">
        <v>158</v>
      </c>
      <c r="AW106" s="13" t="s">
        <v>35</v>
      </c>
      <c r="AX106" s="13" t="s">
        <v>78</v>
      </c>
      <c r="AY106" s="270" t="s">
        <v>150</v>
      </c>
    </row>
    <row r="107" s="1" customFormat="1" ht="38.25" customHeight="1">
      <c r="B107" s="47"/>
      <c r="C107" s="236" t="s">
        <v>170</v>
      </c>
      <c r="D107" s="236" t="s">
        <v>153</v>
      </c>
      <c r="E107" s="237" t="s">
        <v>261</v>
      </c>
      <c r="F107" s="238" t="s">
        <v>262</v>
      </c>
      <c r="G107" s="239" t="s">
        <v>252</v>
      </c>
      <c r="H107" s="240">
        <v>788.75</v>
      </c>
      <c r="I107" s="241"/>
      <c r="J107" s="242">
        <f>ROUND(I107*H107,2)</f>
        <v>0</v>
      </c>
      <c r="K107" s="238" t="s">
        <v>157</v>
      </c>
      <c r="L107" s="73"/>
      <c r="M107" s="243" t="s">
        <v>21</v>
      </c>
      <c r="N107" s="244" t="s">
        <v>42</v>
      </c>
      <c r="O107" s="48"/>
      <c r="P107" s="245">
        <f>O107*H107</f>
        <v>0</v>
      </c>
      <c r="Q107" s="245">
        <v>0</v>
      </c>
      <c r="R107" s="245">
        <f>Q107*H107</f>
        <v>0</v>
      </c>
      <c r="S107" s="245">
        <v>0.32500000000000001</v>
      </c>
      <c r="T107" s="246">
        <f>S107*H107</f>
        <v>256.34375</v>
      </c>
      <c r="AR107" s="25" t="s">
        <v>158</v>
      </c>
      <c r="AT107" s="25" t="s">
        <v>153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158</v>
      </c>
      <c r="BM107" s="25" t="s">
        <v>263</v>
      </c>
    </row>
    <row r="108" s="14" customFormat="1">
      <c r="B108" s="271"/>
      <c r="C108" s="272"/>
      <c r="D108" s="250" t="s">
        <v>160</v>
      </c>
      <c r="E108" s="273" t="s">
        <v>21</v>
      </c>
      <c r="F108" s="274" t="s">
        <v>264</v>
      </c>
      <c r="G108" s="272"/>
      <c r="H108" s="273" t="s">
        <v>21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160</v>
      </c>
      <c r="AU108" s="280" t="s">
        <v>81</v>
      </c>
      <c r="AV108" s="14" t="s">
        <v>78</v>
      </c>
      <c r="AW108" s="14" t="s">
        <v>35</v>
      </c>
      <c r="AX108" s="14" t="s">
        <v>71</v>
      </c>
      <c r="AY108" s="280" t="s">
        <v>150</v>
      </c>
    </row>
    <row r="109" s="14" customFormat="1">
      <c r="B109" s="271"/>
      <c r="C109" s="272"/>
      <c r="D109" s="250" t="s">
        <v>160</v>
      </c>
      <c r="E109" s="273" t="s">
        <v>21</v>
      </c>
      <c r="F109" s="274" t="s">
        <v>265</v>
      </c>
      <c r="G109" s="272"/>
      <c r="H109" s="273" t="s">
        <v>21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160</v>
      </c>
      <c r="AU109" s="280" t="s">
        <v>81</v>
      </c>
      <c r="AV109" s="14" t="s">
        <v>78</v>
      </c>
      <c r="AW109" s="14" t="s">
        <v>35</v>
      </c>
      <c r="AX109" s="14" t="s">
        <v>71</v>
      </c>
      <c r="AY109" s="280" t="s">
        <v>150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259</v>
      </c>
      <c r="G110" s="249"/>
      <c r="H110" s="253">
        <v>376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71</v>
      </c>
      <c r="AY110" s="259" t="s">
        <v>150</v>
      </c>
    </row>
    <row r="111" s="12" customFormat="1">
      <c r="B111" s="248"/>
      <c r="C111" s="249"/>
      <c r="D111" s="250" t="s">
        <v>160</v>
      </c>
      <c r="E111" s="251" t="s">
        <v>21</v>
      </c>
      <c r="F111" s="252" t="s">
        <v>266</v>
      </c>
      <c r="G111" s="249"/>
      <c r="H111" s="253">
        <v>412.75</v>
      </c>
      <c r="I111" s="254"/>
      <c r="J111" s="249"/>
      <c r="K111" s="249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160</v>
      </c>
      <c r="AU111" s="259" t="s">
        <v>81</v>
      </c>
      <c r="AV111" s="12" t="s">
        <v>81</v>
      </c>
      <c r="AW111" s="12" t="s">
        <v>35</v>
      </c>
      <c r="AX111" s="12" t="s">
        <v>71</v>
      </c>
      <c r="AY111" s="259" t="s">
        <v>150</v>
      </c>
    </row>
    <row r="112" s="13" customFormat="1">
      <c r="B112" s="260"/>
      <c r="C112" s="261"/>
      <c r="D112" s="250" t="s">
        <v>160</v>
      </c>
      <c r="E112" s="262" t="s">
        <v>21</v>
      </c>
      <c r="F112" s="263" t="s">
        <v>164</v>
      </c>
      <c r="G112" s="261"/>
      <c r="H112" s="264">
        <v>788.75</v>
      </c>
      <c r="I112" s="265"/>
      <c r="J112" s="261"/>
      <c r="K112" s="261"/>
      <c r="L112" s="266"/>
      <c r="M112" s="267"/>
      <c r="N112" s="268"/>
      <c r="O112" s="268"/>
      <c r="P112" s="268"/>
      <c r="Q112" s="268"/>
      <c r="R112" s="268"/>
      <c r="S112" s="268"/>
      <c r="T112" s="269"/>
      <c r="AT112" s="270" t="s">
        <v>160</v>
      </c>
      <c r="AU112" s="270" t="s">
        <v>81</v>
      </c>
      <c r="AV112" s="13" t="s">
        <v>158</v>
      </c>
      <c r="AW112" s="13" t="s">
        <v>35</v>
      </c>
      <c r="AX112" s="13" t="s">
        <v>78</v>
      </c>
      <c r="AY112" s="270" t="s">
        <v>150</v>
      </c>
    </row>
    <row r="113" s="1" customFormat="1" ht="38.25" customHeight="1">
      <c r="B113" s="47"/>
      <c r="C113" s="236" t="s">
        <v>158</v>
      </c>
      <c r="D113" s="236" t="s">
        <v>153</v>
      </c>
      <c r="E113" s="237" t="s">
        <v>267</v>
      </c>
      <c r="F113" s="238" t="s">
        <v>268</v>
      </c>
      <c r="G113" s="239" t="s">
        <v>252</v>
      </c>
      <c r="H113" s="240">
        <v>1384.3</v>
      </c>
      <c r="I113" s="241"/>
      <c r="J113" s="242">
        <f>ROUND(I113*H113,2)</f>
        <v>0</v>
      </c>
      <c r="K113" s="238" t="s">
        <v>157</v>
      </c>
      <c r="L113" s="73"/>
      <c r="M113" s="243" t="s">
        <v>21</v>
      </c>
      <c r="N113" s="244" t="s">
        <v>42</v>
      </c>
      <c r="O113" s="48"/>
      <c r="P113" s="245">
        <f>O113*H113</f>
        <v>0</v>
      </c>
      <c r="Q113" s="245">
        <v>0</v>
      </c>
      <c r="R113" s="245">
        <f>Q113*H113</f>
        <v>0</v>
      </c>
      <c r="S113" s="245">
        <v>0.098000000000000004</v>
      </c>
      <c r="T113" s="246">
        <f>S113*H113</f>
        <v>135.66140000000002</v>
      </c>
      <c r="AR113" s="25" t="s">
        <v>158</v>
      </c>
      <c r="AT113" s="25" t="s">
        <v>153</v>
      </c>
      <c r="AU113" s="25" t="s">
        <v>81</v>
      </c>
      <c r="AY113" s="25" t="s">
        <v>150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5" t="s">
        <v>78</v>
      </c>
      <c r="BK113" s="247">
        <f>ROUND(I113*H113,2)</f>
        <v>0</v>
      </c>
      <c r="BL113" s="25" t="s">
        <v>158</v>
      </c>
      <c r="BM113" s="25" t="s">
        <v>269</v>
      </c>
    </row>
    <row r="114" s="14" customFormat="1">
      <c r="B114" s="271"/>
      <c r="C114" s="272"/>
      <c r="D114" s="250" t="s">
        <v>160</v>
      </c>
      <c r="E114" s="273" t="s">
        <v>21</v>
      </c>
      <c r="F114" s="274" t="s">
        <v>270</v>
      </c>
      <c r="G114" s="272"/>
      <c r="H114" s="273" t="s">
        <v>21</v>
      </c>
      <c r="I114" s="275"/>
      <c r="J114" s="272"/>
      <c r="K114" s="272"/>
      <c r="L114" s="276"/>
      <c r="M114" s="277"/>
      <c r="N114" s="278"/>
      <c r="O114" s="278"/>
      <c r="P114" s="278"/>
      <c r="Q114" s="278"/>
      <c r="R114" s="278"/>
      <c r="S114" s="278"/>
      <c r="T114" s="279"/>
      <c r="AT114" s="280" t="s">
        <v>160</v>
      </c>
      <c r="AU114" s="280" t="s">
        <v>81</v>
      </c>
      <c r="AV114" s="14" t="s">
        <v>78</v>
      </c>
      <c r="AW114" s="14" t="s">
        <v>35</v>
      </c>
      <c r="AX114" s="14" t="s">
        <v>71</v>
      </c>
      <c r="AY114" s="280" t="s">
        <v>150</v>
      </c>
    </row>
    <row r="115" s="12" customFormat="1">
      <c r="B115" s="248"/>
      <c r="C115" s="249"/>
      <c r="D115" s="250" t="s">
        <v>160</v>
      </c>
      <c r="E115" s="251" t="s">
        <v>21</v>
      </c>
      <c r="F115" s="252" t="s">
        <v>259</v>
      </c>
      <c r="G115" s="249"/>
      <c r="H115" s="253">
        <v>376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160</v>
      </c>
      <c r="AU115" s="259" t="s">
        <v>81</v>
      </c>
      <c r="AV115" s="12" t="s">
        <v>81</v>
      </c>
      <c r="AW115" s="12" t="s">
        <v>35</v>
      </c>
      <c r="AX115" s="12" t="s">
        <v>71</v>
      </c>
      <c r="AY115" s="259" t="s">
        <v>150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266</v>
      </c>
      <c r="G116" s="249"/>
      <c r="H116" s="253">
        <v>412.75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71</v>
      </c>
      <c r="AY116" s="259" t="s">
        <v>150</v>
      </c>
    </row>
    <row r="117" s="14" customFormat="1">
      <c r="B117" s="271"/>
      <c r="C117" s="272"/>
      <c r="D117" s="250" t="s">
        <v>160</v>
      </c>
      <c r="E117" s="273" t="s">
        <v>21</v>
      </c>
      <c r="F117" s="274" t="s">
        <v>271</v>
      </c>
      <c r="G117" s="272"/>
      <c r="H117" s="273" t="s">
        <v>21</v>
      </c>
      <c r="I117" s="275"/>
      <c r="J117" s="272"/>
      <c r="K117" s="272"/>
      <c r="L117" s="276"/>
      <c r="M117" s="277"/>
      <c r="N117" s="278"/>
      <c r="O117" s="278"/>
      <c r="P117" s="278"/>
      <c r="Q117" s="278"/>
      <c r="R117" s="278"/>
      <c r="S117" s="278"/>
      <c r="T117" s="279"/>
      <c r="AT117" s="280" t="s">
        <v>160</v>
      </c>
      <c r="AU117" s="280" t="s">
        <v>81</v>
      </c>
      <c r="AV117" s="14" t="s">
        <v>78</v>
      </c>
      <c r="AW117" s="14" t="s">
        <v>35</v>
      </c>
      <c r="AX117" s="14" t="s">
        <v>71</v>
      </c>
      <c r="AY117" s="280" t="s">
        <v>150</v>
      </c>
    </row>
    <row r="118" s="12" customFormat="1">
      <c r="B118" s="248"/>
      <c r="C118" s="249"/>
      <c r="D118" s="250" t="s">
        <v>160</v>
      </c>
      <c r="E118" s="251" t="s">
        <v>21</v>
      </c>
      <c r="F118" s="252" t="s">
        <v>272</v>
      </c>
      <c r="G118" s="249"/>
      <c r="H118" s="253">
        <v>595.54999999999995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160</v>
      </c>
      <c r="AU118" s="259" t="s">
        <v>81</v>
      </c>
      <c r="AV118" s="12" t="s">
        <v>81</v>
      </c>
      <c r="AW118" s="12" t="s">
        <v>35</v>
      </c>
      <c r="AX118" s="12" t="s">
        <v>71</v>
      </c>
      <c r="AY118" s="259" t="s">
        <v>150</v>
      </c>
    </row>
    <row r="119" s="13" customFormat="1">
      <c r="B119" s="260"/>
      <c r="C119" s="261"/>
      <c r="D119" s="250" t="s">
        <v>160</v>
      </c>
      <c r="E119" s="262" t="s">
        <v>21</v>
      </c>
      <c r="F119" s="263" t="s">
        <v>164</v>
      </c>
      <c r="G119" s="261"/>
      <c r="H119" s="264">
        <v>1384.3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160</v>
      </c>
      <c r="AU119" s="270" t="s">
        <v>81</v>
      </c>
      <c r="AV119" s="13" t="s">
        <v>158</v>
      </c>
      <c r="AW119" s="13" t="s">
        <v>35</v>
      </c>
      <c r="AX119" s="13" t="s">
        <v>78</v>
      </c>
      <c r="AY119" s="270" t="s">
        <v>150</v>
      </c>
    </row>
    <row r="120" s="1" customFormat="1" ht="38.25" customHeight="1">
      <c r="B120" s="47"/>
      <c r="C120" s="236" t="s">
        <v>180</v>
      </c>
      <c r="D120" s="236" t="s">
        <v>153</v>
      </c>
      <c r="E120" s="237" t="s">
        <v>273</v>
      </c>
      <c r="F120" s="238" t="s">
        <v>274</v>
      </c>
      <c r="G120" s="239" t="s">
        <v>252</v>
      </c>
      <c r="H120" s="240">
        <v>595.54999999999995</v>
      </c>
      <c r="I120" s="241"/>
      <c r="J120" s="242">
        <f>ROUND(I120*H120,2)</f>
        <v>0</v>
      </c>
      <c r="K120" s="238" t="s">
        <v>157</v>
      </c>
      <c r="L120" s="73"/>
      <c r="M120" s="243" t="s">
        <v>21</v>
      </c>
      <c r="N120" s="244" t="s">
        <v>42</v>
      </c>
      <c r="O120" s="48"/>
      <c r="P120" s="245">
        <f>O120*H120</f>
        <v>0</v>
      </c>
      <c r="Q120" s="245">
        <v>3.0000000000000001E-05</v>
      </c>
      <c r="R120" s="245">
        <f>Q120*H120</f>
        <v>0.0178665</v>
      </c>
      <c r="S120" s="245">
        <v>0.076999999999999999</v>
      </c>
      <c r="T120" s="246">
        <f>S120*H120</f>
        <v>45.857349999999997</v>
      </c>
      <c r="AR120" s="25" t="s">
        <v>158</v>
      </c>
      <c r="AT120" s="25" t="s">
        <v>153</v>
      </c>
      <c r="AU120" s="25" t="s">
        <v>81</v>
      </c>
      <c r="AY120" s="25" t="s">
        <v>150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5" t="s">
        <v>78</v>
      </c>
      <c r="BK120" s="247">
        <f>ROUND(I120*H120,2)</f>
        <v>0</v>
      </c>
      <c r="BL120" s="25" t="s">
        <v>158</v>
      </c>
      <c r="BM120" s="25" t="s">
        <v>275</v>
      </c>
    </row>
    <row r="121" s="14" customFormat="1">
      <c r="B121" s="271"/>
      <c r="C121" s="272"/>
      <c r="D121" s="250" t="s">
        <v>160</v>
      </c>
      <c r="E121" s="273" t="s">
        <v>21</v>
      </c>
      <c r="F121" s="274" t="s">
        <v>276</v>
      </c>
      <c r="G121" s="272"/>
      <c r="H121" s="273" t="s">
        <v>21</v>
      </c>
      <c r="I121" s="275"/>
      <c r="J121" s="272"/>
      <c r="K121" s="272"/>
      <c r="L121" s="276"/>
      <c r="M121" s="277"/>
      <c r="N121" s="278"/>
      <c r="O121" s="278"/>
      <c r="P121" s="278"/>
      <c r="Q121" s="278"/>
      <c r="R121" s="278"/>
      <c r="S121" s="278"/>
      <c r="T121" s="279"/>
      <c r="AT121" s="280" t="s">
        <v>160</v>
      </c>
      <c r="AU121" s="280" t="s">
        <v>81</v>
      </c>
      <c r="AV121" s="14" t="s">
        <v>78</v>
      </c>
      <c r="AW121" s="14" t="s">
        <v>35</v>
      </c>
      <c r="AX121" s="14" t="s">
        <v>71</v>
      </c>
      <c r="AY121" s="280" t="s">
        <v>150</v>
      </c>
    </row>
    <row r="122" s="12" customFormat="1">
      <c r="B122" s="248"/>
      <c r="C122" s="249"/>
      <c r="D122" s="250" t="s">
        <v>160</v>
      </c>
      <c r="E122" s="251" t="s">
        <v>21</v>
      </c>
      <c r="F122" s="252" t="s">
        <v>277</v>
      </c>
      <c r="G122" s="249"/>
      <c r="H122" s="253">
        <v>595.54999999999995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160</v>
      </c>
      <c r="AU122" s="259" t="s">
        <v>81</v>
      </c>
      <c r="AV122" s="12" t="s">
        <v>81</v>
      </c>
      <c r="AW122" s="12" t="s">
        <v>35</v>
      </c>
      <c r="AX122" s="12" t="s">
        <v>78</v>
      </c>
      <c r="AY122" s="259" t="s">
        <v>150</v>
      </c>
    </row>
    <row r="123" s="1" customFormat="1" ht="38.25" customHeight="1">
      <c r="B123" s="47"/>
      <c r="C123" s="236" t="s">
        <v>187</v>
      </c>
      <c r="D123" s="236" t="s">
        <v>153</v>
      </c>
      <c r="E123" s="237" t="s">
        <v>278</v>
      </c>
      <c r="F123" s="238" t="s">
        <v>279</v>
      </c>
      <c r="G123" s="239" t="s">
        <v>252</v>
      </c>
      <c r="H123" s="240">
        <v>137.80000000000001</v>
      </c>
      <c r="I123" s="241"/>
      <c r="J123" s="242">
        <f>ROUND(I123*H123,2)</f>
        <v>0</v>
      </c>
      <c r="K123" s="238" t="s">
        <v>157</v>
      </c>
      <c r="L123" s="73"/>
      <c r="M123" s="243" t="s">
        <v>21</v>
      </c>
      <c r="N123" s="244" t="s">
        <v>42</v>
      </c>
      <c r="O123" s="48"/>
      <c r="P123" s="245">
        <f>O123*H123</f>
        <v>0</v>
      </c>
      <c r="Q123" s="245">
        <v>9.0000000000000006E-05</v>
      </c>
      <c r="R123" s="245">
        <f>Q123*H123</f>
        <v>0.012402000000000002</v>
      </c>
      <c r="S123" s="245">
        <v>0.25600000000000001</v>
      </c>
      <c r="T123" s="246">
        <f>S123*H123</f>
        <v>35.276800000000001</v>
      </c>
      <c r="AR123" s="25" t="s">
        <v>158</v>
      </c>
      <c r="AT123" s="25" t="s">
        <v>153</v>
      </c>
      <c r="AU123" s="25" t="s">
        <v>81</v>
      </c>
      <c r="AY123" s="25" t="s">
        <v>150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5" t="s">
        <v>78</v>
      </c>
      <c r="BK123" s="247">
        <f>ROUND(I123*H123,2)</f>
        <v>0</v>
      </c>
      <c r="BL123" s="25" t="s">
        <v>158</v>
      </c>
      <c r="BM123" s="25" t="s">
        <v>280</v>
      </c>
    </row>
    <row r="124" s="14" customFormat="1">
      <c r="B124" s="271"/>
      <c r="C124" s="272"/>
      <c r="D124" s="250" t="s">
        <v>160</v>
      </c>
      <c r="E124" s="273" t="s">
        <v>21</v>
      </c>
      <c r="F124" s="274" t="s">
        <v>276</v>
      </c>
      <c r="G124" s="272"/>
      <c r="H124" s="273" t="s">
        <v>21</v>
      </c>
      <c r="I124" s="275"/>
      <c r="J124" s="272"/>
      <c r="K124" s="272"/>
      <c r="L124" s="276"/>
      <c r="M124" s="277"/>
      <c r="N124" s="278"/>
      <c r="O124" s="278"/>
      <c r="P124" s="278"/>
      <c r="Q124" s="278"/>
      <c r="R124" s="278"/>
      <c r="S124" s="278"/>
      <c r="T124" s="279"/>
      <c r="AT124" s="280" t="s">
        <v>160</v>
      </c>
      <c r="AU124" s="280" t="s">
        <v>81</v>
      </c>
      <c r="AV124" s="14" t="s">
        <v>78</v>
      </c>
      <c r="AW124" s="14" t="s">
        <v>35</v>
      </c>
      <c r="AX124" s="14" t="s">
        <v>71</v>
      </c>
      <c r="AY124" s="280" t="s">
        <v>150</v>
      </c>
    </row>
    <row r="125" s="12" customFormat="1">
      <c r="B125" s="248"/>
      <c r="C125" s="249"/>
      <c r="D125" s="250" t="s">
        <v>160</v>
      </c>
      <c r="E125" s="251" t="s">
        <v>21</v>
      </c>
      <c r="F125" s="252" t="s">
        <v>281</v>
      </c>
      <c r="G125" s="249"/>
      <c r="H125" s="253">
        <v>137.80000000000001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160</v>
      </c>
      <c r="AU125" s="259" t="s">
        <v>81</v>
      </c>
      <c r="AV125" s="12" t="s">
        <v>81</v>
      </c>
      <c r="AW125" s="12" t="s">
        <v>35</v>
      </c>
      <c r="AX125" s="12" t="s">
        <v>78</v>
      </c>
      <c r="AY125" s="259" t="s">
        <v>150</v>
      </c>
    </row>
    <row r="126" s="1" customFormat="1" ht="38.25" customHeight="1">
      <c r="B126" s="47"/>
      <c r="C126" s="236" t="s">
        <v>193</v>
      </c>
      <c r="D126" s="236" t="s">
        <v>153</v>
      </c>
      <c r="E126" s="237" t="s">
        <v>282</v>
      </c>
      <c r="F126" s="238" t="s">
        <v>283</v>
      </c>
      <c r="G126" s="239" t="s">
        <v>252</v>
      </c>
      <c r="H126" s="240">
        <v>3012.75</v>
      </c>
      <c r="I126" s="241"/>
      <c r="J126" s="242">
        <f>ROUND(I126*H126,2)</f>
        <v>0</v>
      </c>
      <c r="K126" s="238" t="s">
        <v>157</v>
      </c>
      <c r="L126" s="73"/>
      <c r="M126" s="243" t="s">
        <v>21</v>
      </c>
      <c r="N126" s="244" t="s">
        <v>42</v>
      </c>
      <c r="O126" s="48"/>
      <c r="P126" s="245">
        <f>O126*H126</f>
        <v>0</v>
      </c>
      <c r="Q126" s="245">
        <v>3.0000000000000001E-05</v>
      </c>
      <c r="R126" s="245">
        <f>Q126*H126</f>
        <v>0.090382500000000004</v>
      </c>
      <c r="S126" s="245">
        <v>0.076999999999999999</v>
      </c>
      <c r="T126" s="246">
        <f>S126*H126</f>
        <v>231.98175000000001</v>
      </c>
      <c r="AR126" s="25" t="s">
        <v>158</v>
      </c>
      <c r="AT126" s="25" t="s">
        <v>153</v>
      </c>
      <c r="AU126" s="25" t="s">
        <v>81</v>
      </c>
      <c r="AY126" s="25" t="s">
        <v>150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5" t="s">
        <v>78</v>
      </c>
      <c r="BK126" s="247">
        <f>ROUND(I126*H126,2)</f>
        <v>0</v>
      </c>
      <c r="BL126" s="25" t="s">
        <v>158</v>
      </c>
      <c r="BM126" s="25" t="s">
        <v>284</v>
      </c>
    </row>
    <row r="127" s="14" customFormat="1">
      <c r="B127" s="271"/>
      <c r="C127" s="272"/>
      <c r="D127" s="250" t="s">
        <v>160</v>
      </c>
      <c r="E127" s="273" t="s">
        <v>21</v>
      </c>
      <c r="F127" s="274" t="s">
        <v>276</v>
      </c>
      <c r="G127" s="272"/>
      <c r="H127" s="273" t="s">
        <v>21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AT127" s="280" t="s">
        <v>160</v>
      </c>
      <c r="AU127" s="280" t="s">
        <v>81</v>
      </c>
      <c r="AV127" s="14" t="s">
        <v>78</v>
      </c>
      <c r="AW127" s="14" t="s">
        <v>35</v>
      </c>
      <c r="AX127" s="14" t="s">
        <v>71</v>
      </c>
      <c r="AY127" s="280" t="s">
        <v>150</v>
      </c>
    </row>
    <row r="128" s="14" customFormat="1">
      <c r="B128" s="271"/>
      <c r="C128" s="272"/>
      <c r="D128" s="250" t="s">
        <v>160</v>
      </c>
      <c r="E128" s="273" t="s">
        <v>21</v>
      </c>
      <c r="F128" s="274" t="s">
        <v>285</v>
      </c>
      <c r="G128" s="272"/>
      <c r="H128" s="273" t="s">
        <v>21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160</v>
      </c>
      <c r="AU128" s="280" t="s">
        <v>81</v>
      </c>
      <c r="AV128" s="14" t="s">
        <v>78</v>
      </c>
      <c r="AW128" s="14" t="s">
        <v>35</v>
      </c>
      <c r="AX128" s="14" t="s">
        <v>71</v>
      </c>
      <c r="AY128" s="280" t="s">
        <v>150</v>
      </c>
    </row>
    <row r="129" s="12" customFormat="1">
      <c r="B129" s="248"/>
      <c r="C129" s="249"/>
      <c r="D129" s="250" t="s">
        <v>160</v>
      </c>
      <c r="E129" s="251" t="s">
        <v>21</v>
      </c>
      <c r="F129" s="252" t="s">
        <v>286</v>
      </c>
      <c r="G129" s="249"/>
      <c r="H129" s="253">
        <v>3012.75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160</v>
      </c>
      <c r="AU129" s="259" t="s">
        <v>81</v>
      </c>
      <c r="AV129" s="12" t="s">
        <v>81</v>
      </c>
      <c r="AW129" s="12" t="s">
        <v>35</v>
      </c>
      <c r="AX129" s="12" t="s">
        <v>78</v>
      </c>
      <c r="AY129" s="259" t="s">
        <v>150</v>
      </c>
    </row>
    <row r="130" s="1" customFormat="1" ht="38.25" customHeight="1">
      <c r="B130" s="47"/>
      <c r="C130" s="236" t="s">
        <v>198</v>
      </c>
      <c r="D130" s="236" t="s">
        <v>153</v>
      </c>
      <c r="E130" s="237" t="s">
        <v>287</v>
      </c>
      <c r="F130" s="238" t="s">
        <v>288</v>
      </c>
      <c r="G130" s="239" t="s">
        <v>252</v>
      </c>
      <c r="H130" s="240">
        <v>3012.75</v>
      </c>
      <c r="I130" s="241"/>
      <c r="J130" s="242">
        <f>ROUND(I130*H130,2)</f>
        <v>0</v>
      </c>
      <c r="K130" s="238" t="s">
        <v>157</v>
      </c>
      <c r="L130" s="73"/>
      <c r="M130" s="243" t="s">
        <v>21</v>
      </c>
      <c r="N130" s="244" t="s">
        <v>42</v>
      </c>
      <c r="O130" s="48"/>
      <c r="P130" s="245">
        <f>O130*H130</f>
        <v>0</v>
      </c>
      <c r="Q130" s="245">
        <v>9.0000000000000006E-05</v>
      </c>
      <c r="R130" s="245">
        <f>Q130*H130</f>
        <v>0.27114750000000004</v>
      </c>
      <c r="S130" s="245">
        <v>0.25600000000000001</v>
      </c>
      <c r="T130" s="246">
        <f>S130*H130</f>
        <v>771.26400000000001</v>
      </c>
      <c r="AR130" s="25" t="s">
        <v>158</v>
      </c>
      <c r="AT130" s="25" t="s">
        <v>153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158</v>
      </c>
      <c r="BM130" s="25" t="s">
        <v>289</v>
      </c>
    </row>
    <row r="131" s="14" customFormat="1">
      <c r="B131" s="271"/>
      <c r="C131" s="272"/>
      <c r="D131" s="250" t="s">
        <v>160</v>
      </c>
      <c r="E131" s="273" t="s">
        <v>21</v>
      </c>
      <c r="F131" s="274" t="s">
        <v>276</v>
      </c>
      <c r="G131" s="272"/>
      <c r="H131" s="273" t="s">
        <v>21</v>
      </c>
      <c r="I131" s="275"/>
      <c r="J131" s="272"/>
      <c r="K131" s="272"/>
      <c r="L131" s="276"/>
      <c r="M131" s="277"/>
      <c r="N131" s="278"/>
      <c r="O131" s="278"/>
      <c r="P131" s="278"/>
      <c r="Q131" s="278"/>
      <c r="R131" s="278"/>
      <c r="S131" s="278"/>
      <c r="T131" s="279"/>
      <c r="AT131" s="280" t="s">
        <v>160</v>
      </c>
      <c r="AU131" s="280" t="s">
        <v>81</v>
      </c>
      <c r="AV131" s="14" t="s">
        <v>78</v>
      </c>
      <c r="AW131" s="14" t="s">
        <v>35</v>
      </c>
      <c r="AX131" s="14" t="s">
        <v>71</v>
      </c>
      <c r="AY131" s="280" t="s">
        <v>150</v>
      </c>
    </row>
    <row r="132" s="14" customFormat="1">
      <c r="B132" s="271"/>
      <c r="C132" s="272"/>
      <c r="D132" s="250" t="s">
        <v>160</v>
      </c>
      <c r="E132" s="273" t="s">
        <v>21</v>
      </c>
      <c r="F132" s="274" t="s">
        <v>290</v>
      </c>
      <c r="G132" s="272"/>
      <c r="H132" s="273" t="s">
        <v>21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160</v>
      </c>
      <c r="AU132" s="280" t="s">
        <v>81</v>
      </c>
      <c r="AV132" s="14" t="s">
        <v>78</v>
      </c>
      <c r="AW132" s="14" t="s">
        <v>35</v>
      </c>
      <c r="AX132" s="14" t="s">
        <v>71</v>
      </c>
      <c r="AY132" s="280" t="s">
        <v>150</v>
      </c>
    </row>
    <row r="133" s="12" customFormat="1">
      <c r="B133" s="248"/>
      <c r="C133" s="249"/>
      <c r="D133" s="250" t="s">
        <v>160</v>
      </c>
      <c r="E133" s="251" t="s">
        <v>21</v>
      </c>
      <c r="F133" s="252" t="s">
        <v>286</v>
      </c>
      <c r="G133" s="249"/>
      <c r="H133" s="253">
        <v>3012.75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160</v>
      </c>
      <c r="AU133" s="259" t="s">
        <v>81</v>
      </c>
      <c r="AV133" s="12" t="s">
        <v>81</v>
      </c>
      <c r="AW133" s="12" t="s">
        <v>35</v>
      </c>
      <c r="AX133" s="12" t="s">
        <v>78</v>
      </c>
      <c r="AY133" s="259" t="s">
        <v>150</v>
      </c>
    </row>
    <row r="134" s="1" customFormat="1" ht="38.25" customHeight="1">
      <c r="B134" s="47"/>
      <c r="C134" s="236" t="s">
        <v>151</v>
      </c>
      <c r="D134" s="236" t="s">
        <v>153</v>
      </c>
      <c r="E134" s="237" t="s">
        <v>291</v>
      </c>
      <c r="F134" s="238" t="s">
        <v>292</v>
      </c>
      <c r="G134" s="239" t="s">
        <v>252</v>
      </c>
      <c r="H134" s="240">
        <v>2862.0799999999999</v>
      </c>
      <c r="I134" s="241"/>
      <c r="J134" s="242">
        <f>ROUND(I134*H134,2)</f>
        <v>0</v>
      </c>
      <c r="K134" s="238" t="s">
        <v>157</v>
      </c>
      <c r="L134" s="73"/>
      <c r="M134" s="243" t="s">
        <v>21</v>
      </c>
      <c r="N134" s="244" t="s">
        <v>42</v>
      </c>
      <c r="O134" s="48"/>
      <c r="P134" s="245">
        <f>O134*H134</f>
        <v>0</v>
      </c>
      <c r="Q134" s="245">
        <v>4.0000000000000003E-05</v>
      </c>
      <c r="R134" s="245">
        <f>Q134*H134</f>
        <v>0.11448320000000001</v>
      </c>
      <c r="S134" s="245">
        <v>0.076999999999999999</v>
      </c>
      <c r="T134" s="246">
        <f>S134*H134</f>
        <v>220.38015999999999</v>
      </c>
      <c r="AR134" s="25" t="s">
        <v>158</v>
      </c>
      <c r="AT134" s="25" t="s">
        <v>153</v>
      </c>
      <c r="AU134" s="25" t="s">
        <v>81</v>
      </c>
      <c r="AY134" s="25" t="s">
        <v>150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5" t="s">
        <v>78</v>
      </c>
      <c r="BK134" s="247">
        <f>ROUND(I134*H134,2)</f>
        <v>0</v>
      </c>
      <c r="BL134" s="25" t="s">
        <v>158</v>
      </c>
      <c r="BM134" s="25" t="s">
        <v>293</v>
      </c>
    </row>
    <row r="135" s="12" customFormat="1">
      <c r="B135" s="248"/>
      <c r="C135" s="249"/>
      <c r="D135" s="250" t="s">
        <v>160</v>
      </c>
      <c r="E135" s="251" t="s">
        <v>21</v>
      </c>
      <c r="F135" s="252" t="s">
        <v>294</v>
      </c>
      <c r="G135" s="249"/>
      <c r="H135" s="253">
        <v>2862.0799999999999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160</v>
      </c>
      <c r="AU135" s="259" t="s">
        <v>81</v>
      </c>
      <c r="AV135" s="12" t="s">
        <v>81</v>
      </c>
      <c r="AW135" s="12" t="s">
        <v>35</v>
      </c>
      <c r="AX135" s="12" t="s">
        <v>78</v>
      </c>
      <c r="AY135" s="259" t="s">
        <v>150</v>
      </c>
    </row>
    <row r="136" s="1" customFormat="1" ht="38.25" customHeight="1">
      <c r="B136" s="47"/>
      <c r="C136" s="236" t="s">
        <v>207</v>
      </c>
      <c r="D136" s="236" t="s">
        <v>153</v>
      </c>
      <c r="E136" s="237" t="s">
        <v>295</v>
      </c>
      <c r="F136" s="238" t="s">
        <v>296</v>
      </c>
      <c r="G136" s="239" t="s">
        <v>297</v>
      </c>
      <c r="H136" s="240">
        <v>360.39999999999998</v>
      </c>
      <c r="I136" s="241"/>
      <c r="J136" s="242">
        <f>ROUND(I136*H136,2)</f>
        <v>0</v>
      </c>
      <c r="K136" s="238" t="s">
        <v>157</v>
      </c>
      <c r="L136" s="73"/>
      <c r="M136" s="243" t="s">
        <v>21</v>
      </c>
      <c r="N136" s="244" t="s">
        <v>42</v>
      </c>
      <c r="O136" s="48"/>
      <c r="P136" s="245">
        <f>O136*H136</f>
        <v>0</v>
      </c>
      <c r="Q136" s="245">
        <v>0</v>
      </c>
      <c r="R136" s="245">
        <f>Q136*H136</f>
        <v>0</v>
      </c>
      <c r="S136" s="245">
        <v>0.23000000000000001</v>
      </c>
      <c r="T136" s="246">
        <f>S136*H136</f>
        <v>82.891999999999996</v>
      </c>
      <c r="AR136" s="25" t="s">
        <v>158</v>
      </c>
      <c r="AT136" s="25" t="s">
        <v>153</v>
      </c>
      <c r="AU136" s="25" t="s">
        <v>81</v>
      </c>
      <c r="AY136" s="25" t="s">
        <v>150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5" t="s">
        <v>78</v>
      </c>
      <c r="BK136" s="247">
        <f>ROUND(I136*H136,2)</f>
        <v>0</v>
      </c>
      <c r="BL136" s="25" t="s">
        <v>158</v>
      </c>
      <c r="BM136" s="25" t="s">
        <v>298</v>
      </c>
    </row>
    <row r="137" s="14" customFormat="1">
      <c r="B137" s="271"/>
      <c r="C137" s="272"/>
      <c r="D137" s="250" t="s">
        <v>160</v>
      </c>
      <c r="E137" s="273" t="s">
        <v>21</v>
      </c>
      <c r="F137" s="274" t="s">
        <v>299</v>
      </c>
      <c r="G137" s="272"/>
      <c r="H137" s="273" t="s">
        <v>21</v>
      </c>
      <c r="I137" s="275"/>
      <c r="J137" s="272"/>
      <c r="K137" s="272"/>
      <c r="L137" s="276"/>
      <c r="M137" s="277"/>
      <c r="N137" s="278"/>
      <c r="O137" s="278"/>
      <c r="P137" s="278"/>
      <c r="Q137" s="278"/>
      <c r="R137" s="278"/>
      <c r="S137" s="278"/>
      <c r="T137" s="279"/>
      <c r="AT137" s="280" t="s">
        <v>160</v>
      </c>
      <c r="AU137" s="280" t="s">
        <v>81</v>
      </c>
      <c r="AV137" s="14" t="s">
        <v>78</v>
      </c>
      <c r="AW137" s="14" t="s">
        <v>35</v>
      </c>
      <c r="AX137" s="14" t="s">
        <v>71</v>
      </c>
      <c r="AY137" s="280" t="s">
        <v>150</v>
      </c>
    </row>
    <row r="138" s="12" customFormat="1">
      <c r="B138" s="248"/>
      <c r="C138" s="249"/>
      <c r="D138" s="250" t="s">
        <v>160</v>
      </c>
      <c r="E138" s="251" t="s">
        <v>21</v>
      </c>
      <c r="F138" s="252" t="s">
        <v>300</v>
      </c>
      <c r="G138" s="249"/>
      <c r="H138" s="253">
        <v>344.39999999999998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160</v>
      </c>
      <c r="AU138" s="259" t="s">
        <v>81</v>
      </c>
      <c r="AV138" s="12" t="s">
        <v>81</v>
      </c>
      <c r="AW138" s="12" t="s">
        <v>35</v>
      </c>
      <c r="AX138" s="12" t="s">
        <v>71</v>
      </c>
      <c r="AY138" s="259" t="s">
        <v>150</v>
      </c>
    </row>
    <row r="139" s="14" customFormat="1">
      <c r="B139" s="271"/>
      <c r="C139" s="272"/>
      <c r="D139" s="250" t="s">
        <v>160</v>
      </c>
      <c r="E139" s="273" t="s">
        <v>21</v>
      </c>
      <c r="F139" s="274" t="s">
        <v>301</v>
      </c>
      <c r="G139" s="272"/>
      <c r="H139" s="273" t="s">
        <v>21</v>
      </c>
      <c r="I139" s="275"/>
      <c r="J139" s="272"/>
      <c r="K139" s="272"/>
      <c r="L139" s="276"/>
      <c r="M139" s="277"/>
      <c r="N139" s="278"/>
      <c r="O139" s="278"/>
      <c r="P139" s="278"/>
      <c r="Q139" s="278"/>
      <c r="R139" s="278"/>
      <c r="S139" s="278"/>
      <c r="T139" s="279"/>
      <c r="AT139" s="280" t="s">
        <v>160</v>
      </c>
      <c r="AU139" s="280" t="s">
        <v>81</v>
      </c>
      <c r="AV139" s="14" t="s">
        <v>78</v>
      </c>
      <c r="AW139" s="14" t="s">
        <v>35</v>
      </c>
      <c r="AX139" s="14" t="s">
        <v>71</v>
      </c>
      <c r="AY139" s="280" t="s">
        <v>150</v>
      </c>
    </row>
    <row r="140" s="12" customFormat="1">
      <c r="B140" s="248"/>
      <c r="C140" s="249"/>
      <c r="D140" s="250" t="s">
        <v>160</v>
      </c>
      <c r="E140" s="251" t="s">
        <v>21</v>
      </c>
      <c r="F140" s="252" t="s">
        <v>302</v>
      </c>
      <c r="G140" s="249"/>
      <c r="H140" s="253">
        <v>16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160</v>
      </c>
      <c r="AU140" s="259" t="s">
        <v>81</v>
      </c>
      <c r="AV140" s="12" t="s">
        <v>81</v>
      </c>
      <c r="AW140" s="12" t="s">
        <v>35</v>
      </c>
      <c r="AX140" s="12" t="s">
        <v>71</v>
      </c>
      <c r="AY140" s="259" t="s">
        <v>150</v>
      </c>
    </row>
    <row r="141" s="13" customFormat="1">
      <c r="B141" s="260"/>
      <c r="C141" s="261"/>
      <c r="D141" s="250" t="s">
        <v>160</v>
      </c>
      <c r="E141" s="262" t="s">
        <v>21</v>
      </c>
      <c r="F141" s="263" t="s">
        <v>164</v>
      </c>
      <c r="G141" s="261"/>
      <c r="H141" s="264">
        <v>360.39999999999998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160</v>
      </c>
      <c r="AU141" s="270" t="s">
        <v>81</v>
      </c>
      <c r="AV141" s="13" t="s">
        <v>158</v>
      </c>
      <c r="AW141" s="13" t="s">
        <v>35</v>
      </c>
      <c r="AX141" s="13" t="s">
        <v>78</v>
      </c>
      <c r="AY141" s="270" t="s">
        <v>150</v>
      </c>
    </row>
    <row r="142" s="1" customFormat="1" ht="25.5" customHeight="1">
      <c r="B142" s="47"/>
      <c r="C142" s="236" t="s">
        <v>212</v>
      </c>
      <c r="D142" s="236" t="s">
        <v>153</v>
      </c>
      <c r="E142" s="237" t="s">
        <v>303</v>
      </c>
      <c r="F142" s="238" t="s">
        <v>304</v>
      </c>
      <c r="G142" s="239" t="s">
        <v>305</v>
      </c>
      <c r="H142" s="240">
        <v>594.26599999999996</v>
      </c>
      <c r="I142" s="241"/>
      <c r="J142" s="242">
        <f>ROUND(I142*H142,2)</f>
        <v>0</v>
      </c>
      <c r="K142" s="238" t="s">
        <v>157</v>
      </c>
      <c r="L142" s="73"/>
      <c r="M142" s="243" t="s">
        <v>21</v>
      </c>
      <c r="N142" s="244" t="s">
        <v>42</v>
      </c>
      <c r="O142" s="48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5" t="s">
        <v>158</v>
      </c>
      <c r="AT142" s="25" t="s">
        <v>153</v>
      </c>
      <c r="AU142" s="25" t="s">
        <v>81</v>
      </c>
      <c r="AY142" s="25" t="s">
        <v>150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5" t="s">
        <v>78</v>
      </c>
      <c r="BK142" s="247">
        <f>ROUND(I142*H142,2)</f>
        <v>0</v>
      </c>
      <c r="BL142" s="25" t="s">
        <v>158</v>
      </c>
      <c r="BM142" s="25" t="s">
        <v>306</v>
      </c>
    </row>
    <row r="143" s="12" customFormat="1">
      <c r="B143" s="248"/>
      <c r="C143" s="249"/>
      <c r="D143" s="250" t="s">
        <v>160</v>
      </c>
      <c r="E143" s="251" t="s">
        <v>21</v>
      </c>
      <c r="F143" s="252" t="s">
        <v>307</v>
      </c>
      <c r="G143" s="249"/>
      <c r="H143" s="253">
        <v>141.82499999999999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160</v>
      </c>
      <c r="AU143" s="259" t="s">
        <v>81</v>
      </c>
      <c r="AV143" s="12" t="s">
        <v>81</v>
      </c>
      <c r="AW143" s="12" t="s">
        <v>35</v>
      </c>
      <c r="AX143" s="12" t="s">
        <v>71</v>
      </c>
      <c r="AY143" s="259" t="s">
        <v>150</v>
      </c>
    </row>
    <row r="144" s="12" customFormat="1">
      <c r="B144" s="248"/>
      <c r="C144" s="249"/>
      <c r="D144" s="250" t="s">
        <v>160</v>
      </c>
      <c r="E144" s="251" t="s">
        <v>21</v>
      </c>
      <c r="F144" s="252" t="s">
        <v>308</v>
      </c>
      <c r="G144" s="249"/>
      <c r="H144" s="253">
        <v>155.30799999999999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160</v>
      </c>
      <c r="AU144" s="259" t="s">
        <v>81</v>
      </c>
      <c r="AV144" s="12" t="s">
        <v>81</v>
      </c>
      <c r="AW144" s="12" t="s">
        <v>35</v>
      </c>
      <c r="AX144" s="12" t="s">
        <v>71</v>
      </c>
      <c r="AY144" s="259" t="s">
        <v>150</v>
      </c>
    </row>
    <row r="145" s="12" customFormat="1">
      <c r="B145" s="248"/>
      <c r="C145" s="249"/>
      <c r="D145" s="250" t="s">
        <v>160</v>
      </c>
      <c r="E145" s="251" t="s">
        <v>21</v>
      </c>
      <c r="F145" s="252" t="s">
        <v>309</v>
      </c>
      <c r="G145" s="249"/>
      <c r="H145" s="253">
        <v>141.82499999999999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160</v>
      </c>
      <c r="AU145" s="259" t="s">
        <v>81</v>
      </c>
      <c r="AV145" s="12" t="s">
        <v>81</v>
      </c>
      <c r="AW145" s="12" t="s">
        <v>35</v>
      </c>
      <c r="AX145" s="12" t="s">
        <v>71</v>
      </c>
      <c r="AY145" s="259" t="s">
        <v>150</v>
      </c>
    </row>
    <row r="146" s="12" customFormat="1">
      <c r="B146" s="248"/>
      <c r="C146" s="249"/>
      <c r="D146" s="250" t="s">
        <v>160</v>
      </c>
      <c r="E146" s="251" t="s">
        <v>21</v>
      </c>
      <c r="F146" s="252" t="s">
        <v>310</v>
      </c>
      <c r="G146" s="249"/>
      <c r="H146" s="253">
        <v>155.30799999999999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160</v>
      </c>
      <c r="AU146" s="259" t="s">
        <v>81</v>
      </c>
      <c r="AV146" s="12" t="s">
        <v>81</v>
      </c>
      <c r="AW146" s="12" t="s">
        <v>35</v>
      </c>
      <c r="AX146" s="12" t="s">
        <v>71</v>
      </c>
      <c r="AY146" s="259" t="s">
        <v>150</v>
      </c>
    </row>
    <row r="147" s="13" customFormat="1">
      <c r="B147" s="260"/>
      <c r="C147" s="261"/>
      <c r="D147" s="250" t="s">
        <v>160</v>
      </c>
      <c r="E147" s="262" t="s">
        <v>21</v>
      </c>
      <c r="F147" s="263" t="s">
        <v>164</v>
      </c>
      <c r="G147" s="261"/>
      <c r="H147" s="264">
        <v>594.26599999999996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160</v>
      </c>
      <c r="AU147" s="270" t="s">
        <v>81</v>
      </c>
      <c r="AV147" s="13" t="s">
        <v>158</v>
      </c>
      <c r="AW147" s="13" t="s">
        <v>35</v>
      </c>
      <c r="AX147" s="13" t="s">
        <v>78</v>
      </c>
      <c r="AY147" s="270" t="s">
        <v>150</v>
      </c>
    </row>
    <row r="148" s="1" customFormat="1" ht="25.5" customHeight="1">
      <c r="B148" s="47"/>
      <c r="C148" s="236" t="s">
        <v>216</v>
      </c>
      <c r="D148" s="236" t="s">
        <v>153</v>
      </c>
      <c r="E148" s="237" t="s">
        <v>311</v>
      </c>
      <c r="F148" s="238" t="s">
        <v>312</v>
      </c>
      <c r="G148" s="239" t="s">
        <v>305</v>
      </c>
      <c r="H148" s="240">
        <v>178.28</v>
      </c>
      <c r="I148" s="241"/>
      <c r="J148" s="242">
        <f>ROUND(I148*H148,2)</f>
        <v>0</v>
      </c>
      <c r="K148" s="238" t="s">
        <v>157</v>
      </c>
      <c r="L148" s="73"/>
      <c r="M148" s="243" t="s">
        <v>21</v>
      </c>
      <c r="N148" s="244" t="s">
        <v>42</v>
      </c>
      <c r="O148" s="48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5" t="s">
        <v>158</v>
      </c>
      <c r="AT148" s="25" t="s">
        <v>153</v>
      </c>
      <c r="AU148" s="25" t="s">
        <v>81</v>
      </c>
      <c r="AY148" s="25" t="s">
        <v>150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5" t="s">
        <v>78</v>
      </c>
      <c r="BK148" s="247">
        <f>ROUND(I148*H148,2)</f>
        <v>0</v>
      </c>
      <c r="BL148" s="25" t="s">
        <v>158</v>
      </c>
      <c r="BM148" s="25" t="s">
        <v>313</v>
      </c>
    </row>
    <row r="149" s="12" customFormat="1">
      <c r="B149" s="248"/>
      <c r="C149" s="249"/>
      <c r="D149" s="250" t="s">
        <v>160</v>
      </c>
      <c r="E149" s="251" t="s">
        <v>21</v>
      </c>
      <c r="F149" s="252" t="s">
        <v>314</v>
      </c>
      <c r="G149" s="249"/>
      <c r="H149" s="253">
        <v>178.28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160</v>
      </c>
      <c r="AU149" s="259" t="s">
        <v>81</v>
      </c>
      <c r="AV149" s="12" t="s">
        <v>81</v>
      </c>
      <c r="AW149" s="12" t="s">
        <v>35</v>
      </c>
      <c r="AX149" s="12" t="s">
        <v>78</v>
      </c>
      <c r="AY149" s="259" t="s">
        <v>150</v>
      </c>
    </row>
    <row r="150" s="1" customFormat="1" ht="25.5" customHeight="1">
      <c r="B150" s="47"/>
      <c r="C150" s="236" t="s">
        <v>220</v>
      </c>
      <c r="D150" s="236" t="s">
        <v>153</v>
      </c>
      <c r="E150" s="237" t="s">
        <v>315</v>
      </c>
      <c r="F150" s="238" t="s">
        <v>316</v>
      </c>
      <c r="G150" s="239" t="s">
        <v>305</v>
      </c>
      <c r="H150" s="240">
        <v>31.859999999999999</v>
      </c>
      <c r="I150" s="241"/>
      <c r="J150" s="242">
        <f>ROUND(I150*H150,2)</f>
        <v>0</v>
      </c>
      <c r="K150" s="238" t="s">
        <v>157</v>
      </c>
      <c r="L150" s="73"/>
      <c r="M150" s="243" t="s">
        <v>21</v>
      </c>
      <c r="N150" s="244" t="s">
        <v>42</v>
      </c>
      <c r="O150" s="48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5" t="s">
        <v>158</v>
      </c>
      <c r="AT150" s="25" t="s">
        <v>153</v>
      </c>
      <c r="AU150" s="25" t="s">
        <v>81</v>
      </c>
      <c r="AY150" s="25" t="s">
        <v>150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5" t="s">
        <v>78</v>
      </c>
      <c r="BK150" s="247">
        <f>ROUND(I150*H150,2)</f>
        <v>0</v>
      </c>
      <c r="BL150" s="25" t="s">
        <v>158</v>
      </c>
      <c r="BM150" s="25" t="s">
        <v>317</v>
      </c>
    </row>
    <row r="151" s="12" customFormat="1">
      <c r="B151" s="248"/>
      <c r="C151" s="249"/>
      <c r="D151" s="250" t="s">
        <v>160</v>
      </c>
      <c r="E151" s="251" t="s">
        <v>21</v>
      </c>
      <c r="F151" s="252" t="s">
        <v>318</v>
      </c>
      <c r="G151" s="249"/>
      <c r="H151" s="253">
        <v>23.219999999999999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160</v>
      </c>
      <c r="AU151" s="259" t="s">
        <v>81</v>
      </c>
      <c r="AV151" s="12" t="s">
        <v>81</v>
      </c>
      <c r="AW151" s="12" t="s">
        <v>35</v>
      </c>
      <c r="AX151" s="12" t="s">
        <v>71</v>
      </c>
      <c r="AY151" s="259" t="s">
        <v>150</v>
      </c>
    </row>
    <row r="152" s="12" customFormat="1">
      <c r="B152" s="248"/>
      <c r="C152" s="249"/>
      <c r="D152" s="250" t="s">
        <v>160</v>
      </c>
      <c r="E152" s="251" t="s">
        <v>21</v>
      </c>
      <c r="F152" s="252" t="s">
        <v>319</v>
      </c>
      <c r="G152" s="249"/>
      <c r="H152" s="253">
        <v>8.6400000000000006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160</v>
      </c>
      <c r="AU152" s="259" t="s">
        <v>81</v>
      </c>
      <c r="AV152" s="12" t="s">
        <v>81</v>
      </c>
      <c r="AW152" s="12" t="s">
        <v>35</v>
      </c>
      <c r="AX152" s="12" t="s">
        <v>71</v>
      </c>
      <c r="AY152" s="259" t="s">
        <v>150</v>
      </c>
    </row>
    <row r="153" s="13" customFormat="1">
      <c r="B153" s="260"/>
      <c r="C153" s="261"/>
      <c r="D153" s="250" t="s">
        <v>160</v>
      </c>
      <c r="E153" s="262" t="s">
        <v>21</v>
      </c>
      <c r="F153" s="263" t="s">
        <v>164</v>
      </c>
      <c r="G153" s="261"/>
      <c r="H153" s="264">
        <v>31.859999999999999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160</v>
      </c>
      <c r="AU153" s="270" t="s">
        <v>81</v>
      </c>
      <c r="AV153" s="13" t="s">
        <v>158</v>
      </c>
      <c r="AW153" s="13" t="s">
        <v>35</v>
      </c>
      <c r="AX153" s="13" t="s">
        <v>78</v>
      </c>
      <c r="AY153" s="270" t="s">
        <v>150</v>
      </c>
    </row>
    <row r="154" s="1" customFormat="1" ht="38.25" customHeight="1">
      <c r="B154" s="47"/>
      <c r="C154" s="236" t="s">
        <v>224</v>
      </c>
      <c r="D154" s="236" t="s">
        <v>153</v>
      </c>
      <c r="E154" s="237" t="s">
        <v>320</v>
      </c>
      <c r="F154" s="238" t="s">
        <v>321</v>
      </c>
      <c r="G154" s="239" t="s">
        <v>305</v>
      </c>
      <c r="H154" s="240">
        <v>9.5579999999999998</v>
      </c>
      <c r="I154" s="241"/>
      <c r="J154" s="242">
        <f>ROUND(I154*H154,2)</f>
        <v>0</v>
      </c>
      <c r="K154" s="238" t="s">
        <v>157</v>
      </c>
      <c r="L154" s="73"/>
      <c r="M154" s="243" t="s">
        <v>21</v>
      </c>
      <c r="N154" s="244" t="s">
        <v>42</v>
      </c>
      <c r="O154" s="48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5" t="s">
        <v>158</v>
      </c>
      <c r="AT154" s="25" t="s">
        <v>153</v>
      </c>
      <c r="AU154" s="25" t="s">
        <v>81</v>
      </c>
      <c r="AY154" s="25" t="s">
        <v>150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5" t="s">
        <v>78</v>
      </c>
      <c r="BK154" s="247">
        <f>ROUND(I154*H154,2)</f>
        <v>0</v>
      </c>
      <c r="BL154" s="25" t="s">
        <v>158</v>
      </c>
      <c r="BM154" s="25" t="s">
        <v>322</v>
      </c>
    </row>
    <row r="155" s="12" customFormat="1">
      <c r="B155" s="248"/>
      <c r="C155" s="249"/>
      <c r="D155" s="250" t="s">
        <v>160</v>
      </c>
      <c r="E155" s="251" t="s">
        <v>21</v>
      </c>
      <c r="F155" s="252" t="s">
        <v>323</v>
      </c>
      <c r="G155" s="249"/>
      <c r="H155" s="253">
        <v>9.5579999999999998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160</v>
      </c>
      <c r="AU155" s="259" t="s">
        <v>81</v>
      </c>
      <c r="AV155" s="12" t="s">
        <v>81</v>
      </c>
      <c r="AW155" s="12" t="s">
        <v>35</v>
      </c>
      <c r="AX155" s="12" t="s">
        <v>78</v>
      </c>
      <c r="AY155" s="259" t="s">
        <v>150</v>
      </c>
    </row>
    <row r="156" s="1" customFormat="1" ht="38.25" customHeight="1">
      <c r="B156" s="47"/>
      <c r="C156" s="236" t="s">
        <v>10</v>
      </c>
      <c r="D156" s="236" t="s">
        <v>153</v>
      </c>
      <c r="E156" s="237" t="s">
        <v>324</v>
      </c>
      <c r="F156" s="238" t="s">
        <v>325</v>
      </c>
      <c r="G156" s="239" t="s">
        <v>297</v>
      </c>
      <c r="H156" s="240">
        <v>72</v>
      </c>
      <c r="I156" s="241"/>
      <c r="J156" s="242">
        <f>ROUND(I156*H156,2)</f>
        <v>0</v>
      </c>
      <c r="K156" s="238" t="s">
        <v>157</v>
      </c>
      <c r="L156" s="73"/>
      <c r="M156" s="243" t="s">
        <v>21</v>
      </c>
      <c r="N156" s="244" t="s">
        <v>42</v>
      </c>
      <c r="O156" s="48"/>
      <c r="P156" s="245">
        <f>O156*H156</f>
        <v>0</v>
      </c>
      <c r="Q156" s="245">
        <v>0.00133</v>
      </c>
      <c r="R156" s="245">
        <f>Q156*H156</f>
        <v>0.095759999999999998</v>
      </c>
      <c r="S156" s="245">
        <v>0</v>
      </c>
      <c r="T156" s="246">
        <f>S156*H156</f>
        <v>0</v>
      </c>
      <c r="AR156" s="25" t="s">
        <v>158</v>
      </c>
      <c r="AT156" s="25" t="s">
        <v>153</v>
      </c>
      <c r="AU156" s="25" t="s">
        <v>81</v>
      </c>
      <c r="AY156" s="25" t="s">
        <v>150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5" t="s">
        <v>78</v>
      </c>
      <c r="BK156" s="247">
        <f>ROUND(I156*H156,2)</f>
        <v>0</v>
      </c>
      <c r="BL156" s="25" t="s">
        <v>158</v>
      </c>
      <c r="BM156" s="25" t="s">
        <v>326</v>
      </c>
    </row>
    <row r="157" s="12" customFormat="1">
      <c r="B157" s="248"/>
      <c r="C157" s="249"/>
      <c r="D157" s="250" t="s">
        <v>160</v>
      </c>
      <c r="E157" s="251" t="s">
        <v>21</v>
      </c>
      <c r="F157" s="252" t="s">
        <v>327</v>
      </c>
      <c r="G157" s="249"/>
      <c r="H157" s="253">
        <v>36.200000000000003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160</v>
      </c>
      <c r="AU157" s="259" t="s">
        <v>81</v>
      </c>
      <c r="AV157" s="12" t="s">
        <v>81</v>
      </c>
      <c r="AW157" s="12" t="s">
        <v>35</v>
      </c>
      <c r="AX157" s="12" t="s">
        <v>71</v>
      </c>
      <c r="AY157" s="259" t="s">
        <v>150</v>
      </c>
    </row>
    <row r="158" s="12" customFormat="1">
      <c r="B158" s="248"/>
      <c r="C158" s="249"/>
      <c r="D158" s="250" t="s">
        <v>160</v>
      </c>
      <c r="E158" s="251" t="s">
        <v>21</v>
      </c>
      <c r="F158" s="252" t="s">
        <v>328</v>
      </c>
      <c r="G158" s="249"/>
      <c r="H158" s="253">
        <v>35.799999999999997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160</v>
      </c>
      <c r="AU158" s="259" t="s">
        <v>81</v>
      </c>
      <c r="AV158" s="12" t="s">
        <v>81</v>
      </c>
      <c r="AW158" s="12" t="s">
        <v>35</v>
      </c>
      <c r="AX158" s="12" t="s">
        <v>71</v>
      </c>
      <c r="AY158" s="259" t="s">
        <v>150</v>
      </c>
    </row>
    <row r="159" s="13" customFormat="1">
      <c r="B159" s="260"/>
      <c r="C159" s="261"/>
      <c r="D159" s="250" t="s">
        <v>160</v>
      </c>
      <c r="E159" s="262" t="s">
        <v>21</v>
      </c>
      <c r="F159" s="263" t="s">
        <v>164</v>
      </c>
      <c r="G159" s="261"/>
      <c r="H159" s="264">
        <v>72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160</v>
      </c>
      <c r="AU159" s="270" t="s">
        <v>81</v>
      </c>
      <c r="AV159" s="13" t="s">
        <v>158</v>
      </c>
      <c r="AW159" s="13" t="s">
        <v>35</v>
      </c>
      <c r="AX159" s="13" t="s">
        <v>78</v>
      </c>
      <c r="AY159" s="270" t="s">
        <v>150</v>
      </c>
    </row>
    <row r="160" s="1" customFormat="1" ht="16.5" customHeight="1">
      <c r="B160" s="47"/>
      <c r="C160" s="285" t="s">
        <v>231</v>
      </c>
      <c r="D160" s="285" t="s">
        <v>329</v>
      </c>
      <c r="E160" s="286" t="s">
        <v>330</v>
      </c>
      <c r="F160" s="287" t="s">
        <v>331</v>
      </c>
      <c r="G160" s="288" t="s">
        <v>332</v>
      </c>
      <c r="H160" s="289">
        <v>2.1890000000000001</v>
      </c>
      <c r="I160" s="290"/>
      <c r="J160" s="291">
        <f>ROUND(I160*H160,2)</f>
        <v>0</v>
      </c>
      <c r="K160" s="287" t="s">
        <v>157</v>
      </c>
      <c r="L160" s="292"/>
      <c r="M160" s="293" t="s">
        <v>21</v>
      </c>
      <c r="N160" s="294" t="s">
        <v>42</v>
      </c>
      <c r="O160" s="48"/>
      <c r="P160" s="245">
        <f>O160*H160</f>
        <v>0</v>
      </c>
      <c r="Q160" s="245">
        <v>1</v>
      </c>
      <c r="R160" s="245">
        <f>Q160*H160</f>
        <v>2.1890000000000001</v>
      </c>
      <c r="S160" s="245">
        <v>0</v>
      </c>
      <c r="T160" s="246">
        <f>S160*H160</f>
        <v>0</v>
      </c>
      <c r="AR160" s="25" t="s">
        <v>198</v>
      </c>
      <c r="AT160" s="25" t="s">
        <v>329</v>
      </c>
      <c r="AU160" s="25" t="s">
        <v>81</v>
      </c>
      <c r="AY160" s="25" t="s">
        <v>150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5" t="s">
        <v>78</v>
      </c>
      <c r="BK160" s="247">
        <f>ROUND(I160*H160,2)</f>
        <v>0</v>
      </c>
      <c r="BL160" s="25" t="s">
        <v>158</v>
      </c>
      <c r="BM160" s="25" t="s">
        <v>333</v>
      </c>
    </row>
    <row r="161" s="12" customFormat="1">
      <c r="B161" s="248"/>
      <c r="C161" s="249"/>
      <c r="D161" s="250" t="s">
        <v>160</v>
      </c>
      <c r="E161" s="251" t="s">
        <v>21</v>
      </c>
      <c r="F161" s="252" t="s">
        <v>334</v>
      </c>
      <c r="G161" s="249"/>
      <c r="H161" s="253">
        <v>2.1890000000000001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160</v>
      </c>
      <c r="AU161" s="259" t="s">
        <v>81</v>
      </c>
      <c r="AV161" s="12" t="s">
        <v>81</v>
      </c>
      <c r="AW161" s="12" t="s">
        <v>35</v>
      </c>
      <c r="AX161" s="12" t="s">
        <v>78</v>
      </c>
      <c r="AY161" s="259" t="s">
        <v>150</v>
      </c>
    </row>
    <row r="162" s="1" customFormat="1" ht="16.5" customHeight="1">
      <c r="B162" s="47"/>
      <c r="C162" s="285" t="s">
        <v>335</v>
      </c>
      <c r="D162" s="285" t="s">
        <v>329</v>
      </c>
      <c r="E162" s="286" t="s">
        <v>336</v>
      </c>
      <c r="F162" s="287" t="s">
        <v>331</v>
      </c>
      <c r="G162" s="288" t="s">
        <v>332</v>
      </c>
      <c r="H162" s="289">
        <v>-2.1890000000000001</v>
      </c>
      <c r="I162" s="290"/>
      <c r="J162" s="291">
        <f>ROUND(I162*H162,2)</f>
        <v>0</v>
      </c>
      <c r="K162" s="287" t="s">
        <v>21</v>
      </c>
      <c r="L162" s="292"/>
      <c r="M162" s="293" t="s">
        <v>21</v>
      </c>
      <c r="N162" s="294" t="s">
        <v>42</v>
      </c>
      <c r="O162" s="48"/>
      <c r="P162" s="245">
        <f>O162*H162</f>
        <v>0</v>
      </c>
      <c r="Q162" s="245">
        <v>1</v>
      </c>
      <c r="R162" s="245">
        <f>Q162*H162</f>
        <v>-2.1890000000000001</v>
      </c>
      <c r="S162" s="245">
        <v>0</v>
      </c>
      <c r="T162" s="246">
        <f>S162*H162</f>
        <v>0</v>
      </c>
      <c r="AR162" s="25" t="s">
        <v>198</v>
      </c>
      <c r="AT162" s="25" t="s">
        <v>329</v>
      </c>
      <c r="AU162" s="25" t="s">
        <v>81</v>
      </c>
      <c r="AY162" s="25" t="s">
        <v>150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5" t="s">
        <v>78</v>
      </c>
      <c r="BK162" s="247">
        <f>ROUND(I162*H162,2)</f>
        <v>0</v>
      </c>
      <c r="BL162" s="25" t="s">
        <v>158</v>
      </c>
      <c r="BM162" s="25" t="s">
        <v>337</v>
      </c>
    </row>
    <row r="163" s="12" customFormat="1">
      <c r="B163" s="248"/>
      <c r="C163" s="249"/>
      <c r="D163" s="250" t="s">
        <v>160</v>
      </c>
      <c r="E163" s="251" t="s">
        <v>21</v>
      </c>
      <c r="F163" s="252" t="s">
        <v>338</v>
      </c>
      <c r="G163" s="249"/>
      <c r="H163" s="253">
        <v>-2.1890000000000001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160</v>
      </c>
      <c r="AU163" s="259" t="s">
        <v>81</v>
      </c>
      <c r="AV163" s="12" t="s">
        <v>81</v>
      </c>
      <c r="AW163" s="12" t="s">
        <v>35</v>
      </c>
      <c r="AX163" s="12" t="s">
        <v>78</v>
      </c>
      <c r="AY163" s="259" t="s">
        <v>150</v>
      </c>
    </row>
    <row r="164" s="1" customFormat="1" ht="16.5" customHeight="1">
      <c r="B164" s="47"/>
      <c r="C164" s="236" t="s">
        <v>339</v>
      </c>
      <c r="D164" s="236" t="s">
        <v>153</v>
      </c>
      <c r="E164" s="237" t="s">
        <v>340</v>
      </c>
      <c r="F164" s="238" t="s">
        <v>341</v>
      </c>
      <c r="G164" s="239" t="s">
        <v>297</v>
      </c>
      <c r="H164" s="240">
        <v>72</v>
      </c>
      <c r="I164" s="241"/>
      <c r="J164" s="242">
        <f>ROUND(I164*H164,2)</f>
        <v>0</v>
      </c>
      <c r="K164" s="238" t="s">
        <v>157</v>
      </c>
      <c r="L164" s="73"/>
      <c r="M164" s="243" t="s">
        <v>21</v>
      </c>
      <c r="N164" s="244" t="s">
        <v>42</v>
      </c>
      <c r="O164" s="48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5" t="s">
        <v>158</v>
      </c>
      <c r="AT164" s="25" t="s">
        <v>153</v>
      </c>
      <c r="AU164" s="25" t="s">
        <v>81</v>
      </c>
      <c r="AY164" s="25" t="s">
        <v>150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5" t="s">
        <v>78</v>
      </c>
      <c r="BK164" s="247">
        <f>ROUND(I164*H164,2)</f>
        <v>0</v>
      </c>
      <c r="BL164" s="25" t="s">
        <v>158</v>
      </c>
      <c r="BM164" s="25" t="s">
        <v>342</v>
      </c>
    </row>
    <row r="165" s="1" customFormat="1" ht="25.5" customHeight="1">
      <c r="B165" s="47"/>
      <c r="C165" s="236" t="s">
        <v>343</v>
      </c>
      <c r="D165" s="236" t="s">
        <v>153</v>
      </c>
      <c r="E165" s="237" t="s">
        <v>344</v>
      </c>
      <c r="F165" s="238" t="s">
        <v>345</v>
      </c>
      <c r="G165" s="239" t="s">
        <v>297</v>
      </c>
      <c r="H165" s="240">
        <v>18</v>
      </c>
      <c r="I165" s="241"/>
      <c r="J165" s="242">
        <f>ROUND(I165*H165,2)</f>
        <v>0</v>
      </c>
      <c r="K165" s="238" t="s">
        <v>157</v>
      </c>
      <c r="L165" s="73"/>
      <c r="M165" s="243" t="s">
        <v>21</v>
      </c>
      <c r="N165" s="244" t="s">
        <v>42</v>
      </c>
      <c r="O165" s="48"/>
      <c r="P165" s="245">
        <f>O165*H165</f>
        <v>0</v>
      </c>
      <c r="Q165" s="245">
        <v>0.15476999999999999</v>
      </c>
      <c r="R165" s="245">
        <f>Q165*H165</f>
        <v>2.78586</v>
      </c>
      <c r="S165" s="245">
        <v>0</v>
      </c>
      <c r="T165" s="246">
        <f>S165*H165</f>
        <v>0</v>
      </c>
      <c r="AR165" s="25" t="s">
        <v>158</v>
      </c>
      <c r="AT165" s="25" t="s">
        <v>153</v>
      </c>
      <c r="AU165" s="25" t="s">
        <v>81</v>
      </c>
      <c r="AY165" s="25" t="s">
        <v>150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5" t="s">
        <v>78</v>
      </c>
      <c r="BK165" s="247">
        <f>ROUND(I165*H165,2)</f>
        <v>0</v>
      </c>
      <c r="BL165" s="25" t="s">
        <v>158</v>
      </c>
      <c r="BM165" s="25" t="s">
        <v>346</v>
      </c>
    </row>
    <row r="166" s="12" customFormat="1">
      <c r="B166" s="248"/>
      <c r="C166" s="249"/>
      <c r="D166" s="250" t="s">
        <v>160</v>
      </c>
      <c r="E166" s="251" t="s">
        <v>21</v>
      </c>
      <c r="F166" s="252" t="s">
        <v>347</v>
      </c>
      <c r="G166" s="249"/>
      <c r="H166" s="253">
        <v>9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160</v>
      </c>
      <c r="AU166" s="259" t="s">
        <v>81</v>
      </c>
      <c r="AV166" s="12" t="s">
        <v>81</v>
      </c>
      <c r="AW166" s="12" t="s">
        <v>35</v>
      </c>
      <c r="AX166" s="12" t="s">
        <v>71</v>
      </c>
      <c r="AY166" s="259" t="s">
        <v>150</v>
      </c>
    </row>
    <row r="167" s="12" customFormat="1">
      <c r="B167" s="248"/>
      <c r="C167" s="249"/>
      <c r="D167" s="250" t="s">
        <v>160</v>
      </c>
      <c r="E167" s="251" t="s">
        <v>21</v>
      </c>
      <c r="F167" s="252" t="s">
        <v>348</v>
      </c>
      <c r="G167" s="249"/>
      <c r="H167" s="253">
        <v>9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160</v>
      </c>
      <c r="AU167" s="259" t="s">
        <v>81</v>
      </c>
      <c r="AV167" s="12" t="s">
        <v>81</v>
      </c>
      <c r="AW167" s="12" t="s">
        <v>35</v>
      </c>
      <c r="AX167" s="12" t="s">
        <v>71</v>
      </c>
      <c r="AY167" s="259" t="s">
        <v>150</v>
      </c>
    </row>
    <row r="168" s="13" customFormat="1">
      <c r="B168" s="260"/>
      <c r="C168" s="261"/>
      <c r="D168" s="250" t="s">
        <v>160</v>
      </c>
      <c r="E168" s="262" t="s">
        <v>21</v>
      </c>
      <c r="F168" s="263" t="s">
        <v>164</v>
      </c>
      <c r="G168" s="261"/>
      <c r="H168" s="264">
        <v>18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160</v>
      </c>
      <c r="AU168" s="270" t="s">
        <v>81</v>
      </c>
      <c r="AV168" s="13" t="s">
        <v>158</v>
      </c>
      <c r="AW168" s="13" t="s">
        <v>35</v>
      </c>
      <c r="AX168" s="13" t="s">
        <v>78</v>
      </c>
      <c r="AY168" s="270" t="s">
        <v>150</v>
      </c>
    </row>
    <row r="169" s="1" customFormat="1" ht="25.5" customHeight="1">
      <c r="B169" s="47"/>
      <c r="C169" s="236" t="s">
        <v>349</v>
      </c>
      <c r="D169" s="236" t="s">
        <v>153</v>
      </c>
      <c r="E169" s="237" t="s">
        <v>350</v>
      </c>
      <c r="F169" s="238" t="s">
        <v>351</v>
      </c>
      <c r="G169" s="239" t="s">
        <v>297</v>
      </c>
      <c r="H169" s="240">
        <v>18</v>
      </c>
      <c r="I169" s="241"/>
      <c r="J169" s="242">
        <f>ROUND(I169*H169,2)</f>
        <v>0</v>
      </c>
      <c r="K169" s="238" t="s">
        <v>157</v>
      </c>
      <c r="L169" s="73"/>
      <c r="M169" s="243" t="s">
        <v>21</v>
      </c>
      <c r="N169" s="244" t="s">
        <v>42</v>
      </c>
      <c r="O169" s="48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5" t="s">
        <v>158</v>
      </c>
      <c r="AT169" s="25" t="s">
        <v>153</v>
      </c>
      <c r="AU169" s="25" t="s">
        <v>81</v>
      </c>
      <c r="AY169" s="25" t="s">
        <v>150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5" t="s">
        <v>78</v>
      </c>
      <c r="BK169" s="247">
        <f>ROUND(I169*H169,2)</f>
        <v>0</v>
      </c>
      <c r="BL169" s="25" t="s">
        <v>158</v>
      </c>
      <c r="BM169" s="25" t="s">
        <v>352</v>
      </c>
    </row>
    <row r="170" s="1" customFormat="1" ht="16.5" customHeight="1">
      <c r="B170" s="47"/>
      <c r="C170" s="236" t="s">
        <v>9</v>
      </c>
      <c r="D170" s="236" t="s">
        <v>153</v>
      </c>
      <c r="E170" s="237" t="s">
        <v>353</v>
      </c>
      <c r="F170" s="238" t="s">
        <v>354</v>
      </c>
      <c r="G170" s="239" t="s">
        <v>297</v>
      </c>
      <c r="H170" s="240">
        <v>96</v>
      </c>
      <c r="I170" s="241"/>
      <c r="J170" s="242">
        <f>ROUND(I170*H170,2)</f>
        <v>0</v>
      </c>
      <c r="K170" s="238" t="s">
        <v>21</v>
      </c>
      <c r="L170" s="73"/>
      <c r="M170" s="243" t="s">
        <v>21</v>
      </c>
      <c r="N170" s="244" t="s">
        <v>42</v>
      </c>
      <c r="O170" s="48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5" t="s">
        <v>158</v>
      </c>
      <c r="AT170" s="25" t="s">
        <v>153</v>
      </c>
      <c r="AU170" s="25" t="s">
        <v>81</v>
      </c>
      <c r="AY170" s="25" t="s">
        <v>150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25" t="s">
        <v>78</v>
      </c>
      <c r="BK170" s="247">
        <f>ROUND(I170*H170,2)</f>
        <v>0</v>
      </c>
      <c r="BL170" s="25" t="s">
        <v>158</v>
      </c>
      <c r="BM170" s="25" t="s">
        <v>355</v>
      </c>
    </row>
    <row r="171" s="14" customFormat="1">
      <c r="B171" s="271"/>
      <c r="C171" s="272"/>
      <c r="D171" s="250" t="s">
        <v>160</v>
      </c>
      <c r="E171" s="273" t="s">
        <v>21</v>
      </c>
      <c r="F171" s="274" t="s">
        <v>356</v>
      </c>
      <c r="G171" s="272"/>
      <c r="H171" s="273" t="s">
        <v>21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160</v>
      </c>
      <c r="AU171" s="280" t="s">
        <v>81</v>
      </c>
      <c r="AV171" s="14" t="s">
        <v>78</v>
      </c>
      <c r="AW171" s="14" t="s">
        <v>35</v>
      </c>
      <c r="AX171" s="14" t="s">
        <v>71</v>
      </c>
      <c r="AY171" s="280" t="s">
        <v>150</v>
      </c>
    </row>
    <row r="172" s="12" customFormat="1">
      <c r="B172" s="248"/>
      <c r="C172" s="249"/>
      <c r="D172" s="250" t="s">
        <v>160</v>
      </c>
      <c r="E172" s="251" t="s">
        <v>21</v>
      </c>
      <c r="F172" s="252" t="s">
        <v>357</v>
      </c>
      <c r="G172" s="249"/>
      <c r="H172" s="253">
        <v>48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160</v>
      </c>
      <c r="AU172" s="259" t="s">
        <v>81</v>
      </c>
      <c r="AV172" s="12" t="s">
        <v>81</v>
      </c>
      <c r="AW172" s="12" t="s">
        <v>35</v>
      </c>
      <c r="AX172" s="12" t="s">
        <v>71</v>
      </c>
      <c r="AY172" s="259" t="s">
        <v>150</v>
      </c>
    </row>
    <row r="173" s="12" customFormat="1">
      <c r="B173" s="248"/>
      <c r="C173" s="249"/>
      <c r="D173" s="250" t="s">
        <v>160</v>
      </c>
      <c r="E173" s="251" t="s">
        <v>21</v>
      </c>
      <c r="F173" s="252" t="s">
        <v>358</v>
      </c>
      <c r="G173" s="249"/>
      <c r="H173" s="253">
        <v>48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160</v>
      </c>
      <c r="AU173" s="259" t="s">
        <v>81</v>
      </c>
      <c r="AV173" s="12" t="s">
        <v>81</v>
      </c>
      <c r="AW173" s="12" t="s">
        <v>35</v>
      </c>
      <c r="AX173" s="12" t="s">
        <v>71</v>
      </c>
      <c r="AY173" s="259" t="s">
        <v>150</v>
      </c>
    </row>
    <row r="174" s="13" customFormat="1">
      <c r="B174" s="260"/>
      <c r="C174" s="261"/>
      <c r="D174" s="250" t="s">
        <v>160</v>
      </c>
      <c r="E174" s="262" t="s">
        <v>21</v>
      </c>
      <c r="F174" s="263" t="s">
        <v>164</v>
      </c>
      <c r="G174" s="261"/>
      <c r="H174" s="264">
        <v>96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160</v>
      </c>
      <c r="AU174" s="270" t="s">
        <v>81</v>
      </c>
      <c r="AV174" s="13" t="s">
        <v>158</v>
      </c>
      <c r="AW174" s="13" t="s">
        <v>35</v>
      </c>
      <c r="AX174" s="13" t="s">
        <v>78</v>
      </c>
      <c r="AY174" s="270" t="s">
        <v>150</v>
      </c>
    </row>
    <row r="175" s="1" customFormat="1" ht="25.5" customHeight="1">
      <c r="B175" s="47"/>
      <c r="C175" s="236" t="s">
        <v>359</v>
      </c>
      <c r="D175" s="236" t="s">
        <v>153</v>
      </c>
      <c r="E175" s="237" t="s">
        <v>360</v>
      </c>
      <c r="F175" s="238" t="s">
        <v>361</v>
      </c>
      <c r="G175" s="239" t="s">
        <v>252</v>
      </c>
      <c r="H175" s="240">
        <v>30</v>
      </c>
      <c r="I175" s="241"/>
      <c r="J175" s="242">
        <f>ROUND(I175*H175,2)</f>
        <v>0</v>
      </c>
      <c r="K175" s="238" t="s">
        <v>157</v>
      </c>
      <c r="L175" s="73"/>
      <c r="M175" s="243" t="s">
        <v>21</v>
      </c>
      <c r="N175" s="244" t="s">
        <v>42</v>
      </c>
      <c r="O175" s="48"/>
      <c r="P175" s="245">
        <f>O175*H175</f>
        <v>0</v>
      </c>
      <c r="Q175" s="245">
        <v>0.029440000000000001</v>
      </c>
      <c r="R175" s="245">
        <f>Q175*H175</f>
        <v>0.88319999999999999</v>
      </c>
      <c r="S175" s="245">
        <v>0</v>
      </c>
      <c r="T175" s="246">
        <f>S175*H175</f>
        <v>0</v>
      </c>
      <c r="AR175" s="25" t="s">
        <v>158</v>
      </c>
      <c r="AT175" s="25" t="s">
        <v>153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158</v>
      </c>
      <c r="BM175" s="25" t="s">
        <v>362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363</v>
      </c>
      <c r="G176" s="249"/>
      <c r="H176" s="253">
        <v>14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71</v>
      </c>
      <c r="AY176" s="259" t="s">
        <v>150</v>
      </c>
    </row>
    <row r="177" s="12" customFormat="1">
      <c r="B177" s="248"/>
      <c r="C177" s="249"/>
      <c r="D177" s="250" t="s">
        <v>160</v>
      </c>
      <c r="E177" s="251" t="s">
        <v>21</v>
      </c>
      <c r="F177" s="252" t="s">
        <v>364</v>
      </c>
      <c r="G177" s="249"/>
      <c r="H177" s="253">
        <v>16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AT177" s="259" t="s">
        <v>160</v>
      </c>
      <c r="AU177" s="259" t="s">
        <v>81</v>
      </c>
      <c r="AV177" s="12" t="s">
        <v>81</v>
      </c>
      <c r="AW177" s="12" t="s">
        <v>35</v>
      </c>
      <c r="AX177" s="12" t="s">
        <v>71</v>
      </c>
      <c r="AY177" s="259" t="s">
        <v>150</v>
      </c>
    </row>
    <row r="178" s="13" customFormat="1">
      <c r="B178" s="260"/>
      <c r="C178" s="261"/>
      <c r="D178" s="250" t="s">
        <v>160</v>
      </c>
      <c r="E178" s="262" t="s">
        <v>21</v>
      </c>
      <c r="F178" s="263" t="s">
        <v>164</v>
      </c>
      <c r="G178" s="261"/>
      <c r="H178" s="264">
        <v>30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160</v>
      </c>
      <c r="AU178" s="270" t="s">
        <v>81</v>
      </c>
      <c r="AV178" s="13" t="s">
        <v>158</v>
      </c>
      <c r="AW178" s="13" t="s">
        <v>35</v>
      </c>
      <c r="AX178" s="13" t="s">
        <v>78</v>
      </c>
      <c r="AY178" s="270" t="s">
        <v>150</v>
      </c>
    </row>
    <row r="179" s="1" customFormat="1" ht="38.25" customHeight="1">
      <c r="B179" s="47"/>
      <c r="C179" s="236" t="s">
        <v>365</v>
      </c>
      <c r="D179" s="236" t="s">
        <v>153</v>
      </c>
      <c r="E179" s="237" t="s">
        <v>366</v>
      </c>
      <c r="F179" s="238" t="s">
        <v>367</v>
      </c>
      <c r="G179" s="239" t="s">
        <v>305</v>
      </c>
      <c r="H179" s="240">
        <v>95.082999999999998</v>
      </c>
      <c r="I179" s="241"/>
      <c r="J179" s="242">
        <f>ROUND(I179*H179,2)</f>
        <v>0</v>
      </c>
      <c r="K179" s="238" t="s">
        <v>157</v>
      </c>
      <c r="L179" s="73"/>
      <c r="M179" s="243" t="s">
        <v>21</v>
      </c>
      <c r="N179" s="244" t="s">
        <v>42</v>
      </c>
      <c r="O179" s="48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5" t="s">
        <v>158</v>
      </c>
      <c r="AT179" s="25" t="s">
        <v>153</v>
      </c>
      <c r="AU179" s="25" t="s">
        <v>81</v>
      </c>
      <c r="AY179" s="25" t="s">
        <v>150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5" t="s">
        <v>78</v>
      </c>
      <c r="BK179" s="247">
        <f>ROUND(I179*H179,2)</f>
        <v>0</v>
      </c>
      <c r="BL179" s="25" t="s">
        <v>158</v>
      </c>
      <c r="BM179" s="25" t="s">
        <v>368</v>
      </c>
    </row>
    <row r="180" s="12" customFormat="1">
      <c r="B180" s="248"/>
      <c r="C180" s="249"/>
      <c r="D180" s="250" t="s">
        <v>160</v>
      </c>
      <c r="E180" s="251" t="s">
        <v>21</v>
      </c>
      <c r="F180" s="252" t="s">
        <v>369</v>
      </c>
      <c r="G180" s="249"/>
      <c r="H180" s="253">
        <v>95.082999999999998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160</v>
      </c>
      <c r="AU180" s="259" t="s">
        <v>81</v>
      </c>
      <c r="AV180" s="12" t="s">
        <v>81</v>
      </c>
      <c r="AW180" s="12" t="s">
        <v>35</v>
      </c>
      <c r="AX180" s="12" t="s">
        <v>78</v>
      </c>
      <c r="AY180" s="259" t="s">
        <v>150</v>
      </c>
    </row>
    <row r="181" s="1" customFormat="1" ht="38.25" customHeight="1">
      <c r="B181" s="47"/>
      <c r="C181" s="236" t="s">
        <v>370</v>
      </c>
      <c r="D181" s="236" t="s">
        <v>153</v>
      </c>
      <c r="E181" s="237" t="s">
        <v>371</v>
      </c>
      <c r="F181" s="238" t="s">
        <v>372</v>
      </c>
      <c r="G181" s="239" t="s">
        <v>305</v>
      </c>
      <c r="H181" s="240">
        <v>626.12599999999998</v>
      </c>
      <c r="I181" s="241"/>
      <c r="J181" s="242">
        <f>ROUND(I181*H181,2)</f>
        <v>0</v>
      </c>
      <c r="K181" s="238" t="s">
        <v>157</v>
      </c>
      <c r="L181" s="73"/>
      <c r="M181" s="243" t="s">
        <v>21</v>
      </c>
      <c r="N181" s="244" t="s">
        <v>42</v>
      </c>
      <c r="O181" s="48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5" t="s">
        <v>158</v>
      </c>
      <c r="AT181" s="25" t="s">
        <v>153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158</v>
      </c>
      <c r="BM181" s="25" t="s">
        <v>373</v>
      </c>
    </row>
    <row r="182" s="12" customFormat="1">
      <c r="B182" s="248"/>
      <c r="C182" s="249"/>
      <c r="D182" s="250" t="s">
        <v>160</v>
      </c>
      <c r="E182" s="251" t="s">
        <v>21</v>
      </c>
      <c r="F182" s="252" t="s">
        <v>374</v>
      </c>
      <c r="G182" s="249"/>
      <c r="H182" s="253">
        <v>626.12599999999998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160</v>
      </c>
      <c r="AU182" s="259" t="s">
        <v>81</v>
      </c>
      <c r="AV182" s="12" t="s">
        <v>81</v>
      </c>
      <c r="AW182" s="12" t="s">
        <v>35</v>
      </c>
      <c r="AX182" s="12" t="s">
        <v>78</v>
      </c>
      <c r="AY182" s="259" t="s">
        <v>150</v>
      </c>
    </row>
    <row r="183" s="1" customFormat="1" ht="51" customHeight="1">
      <c r="B183" s="47"/>
      <c r="C183" s="236" t="s">
        <v>375</v>
      </c>
      <c r="D183" s="236" t="s">
        <v>153</v>
      </c>
      <c r="E183" s="237" t="s">
        <v>376</v>
      </c>
      <c r="F183" s="238" t="s">
        <v>377</v>
      </c>
      <c r="G183" s="239" t="s">
        <v>305</v>
      </c>
      <c r="H183" s="240">
        <v>6261.2600000000002</v>
      </c>
      <c r="I183" s="241"/>
      <c r="J183" s="242">
        <f>ROUND(I183*H183,2)</f>
        <v>0</v>
      </c>
      <c r="K183" s="238" t="s">
        <v>157</v>
      </c>
      <c r="L183" s="73"/>
      <c r="M183" s="243" t="s">
        <v>21</v>
      </c>
      <c r="N183" s="244" t="s">
        <v>42</v>
      </c>
      <c r="O183" s="48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5" t="s">
        <v>158</v>
      </c>
      <c r="AT183" s="25" t="s">
        <v>153</v>
      </c>
      <c r="AU183" s="25" t="s">
        <v>81</v>
      </c>
      <c r="AY183" s="25" t="s">
        <v>150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25" t="s">
        <v>78</v>
      </c>
      <c r="BK183" s="247">
        <f>ROUND(I183*H183,2)</f>
        <v>0</v>
      </c>
      <c r="BL183" s="25" t="s">
        <v>158</v>
      </c>
      <c r="BM183" s="25" t="s">
        <v>378</v>
      </c>
    </row>
    <row r="184" s="14" customFormat="1">
      <c r="B184" s="271"/>
      <c r="C184" s="272"/>
      <c r="D184" s="250" t="s">
        <v>160</v>
      </c>
      <c r="E184" s="273" t="s">
        <v>21</v>
      </c>
      <c r="F184" s="274" t="s">
        <v>379</v>
      </c>
      <c r="G184" s="272"/>
      <c r="H184" s="273" t="s">
        <v>21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160</v>
      </c>
      <c r="AU184" s="280" t="s">
        <v>81</v>
      </c>
      <c r="AV184" s="14" t="s">
        <v>78</v>
      </c>
      <c r="AW184" s="14" t="s">
        <v>35</v>
      </c>
      <c r="AX184" s="14" t="s">
        <v>71</v>
      </c>
      <c r="AY184" s="280" t="s">
        <v>150</v>
      </c>
    </row>
    <row r="185" s="12" customFormat="1">
      <c r="B185" s="248"/>
      <c r="C185" s="249"/>
      <c r="D185" s="250" t="s">
        <v>160</v>
      </c>
      <c r="E185" s="251" t="s">
        <v>21</v>
      </c>
      <c r="F185" s="252" t="s">
        <v>380</v>
      </c>
      <c r="G185" s="249"/>
      <c r="H185" s="253">
        <v>6261.2600000000002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160</v>
      </c>
      <c r="AU185" s="259" t="s">
        <v>81</v>
      </c>
      <c r="AV185" s="12" t="s">
        <v>81</v>
      </c>
      <c r="AW185" s="12" t="s">
        <v>35</v>
      </c>
      <c r="AX185" s="12" t="s">
        <v>78</v>
      </c>
      <c r="AY185" s="259" t="s">
        <v>150</v>
      </c>
    </row>
    <row r="186" s="1" customFormat="1" ht="16.5" customHeight="1">
      <c r="B186" s="47"/>
      <c r="C186" s="236" t="s">
        <v>381</v>
      </c>
      <c r="D186" s="236" t="s">
        <v>153</v>
      </c>
      <c r="E186" s="237" t="s">
        <v>382</v>
      </c>
      <c r="F186" s="238" t="s">
        <v>383</v>
      </c>
      <c r="G186" s="239" t="s">
        <v>305</v>
      </c>
      <c r="H186" s="240">
        <v>626.12599999999998</v>
      </c>
      <c r="I186" s="241"/>
      <c r="J186" s="242">
        <f>ROUND(I186*H186,2)</f>
        <v>0</v>
      </c>
      <c r="K186" s="238" t="s">
        <v>157</v>
      </c>
      <c r="L186" s="73"/>
      <c r="M186" s="243" t="s">
        <v>21</v>
      </c>
      <c r="N186" s="244" t="s">
        <v>42</v>
      </c>
      <c r="O186" s="48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5" t="s">
        <v>158</v>
      </c>
      <c r="AT186" s="25" t="s">
        <v>153</v>
      </c>
      <c r="AU186" s="25" t="s">
        <v>81</v>
      </c>
      <c r="AY186" s="25" t="s">
        <v>150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5" t="s">
        <v>78</v>
      </c>
      <c r="BK186" s="247">
        <f>ROUND(I186*H186,2)</f>
        <v>0</v>
      </c>
      <c r="BL186" s="25" t="s">
        <v>158</v>
      </c>
      <c r="BM186" s="25" t="s">
        <v>384</v>
      </c>
    </row>
    <row r="187" s="12" customFormat="1">
      <c r="B187" s="248"/>
      <c r="C187" s="249"/>
      <c r="D187" s="250" t="s">
        <v>160</v>
      </c>
      <c r="E187" s="251" t="s">
        <v>21</v>
      </c>
      <c r="F187" s="252" t="s">
        <v>385</v>
      </c>
      <c r="G187" s="249"/>
      <c r="H187" s="253">
        <v>626.12599999999998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160</v>
      </c>
      <c r="AU187" s="259" t="s">
        <v>81</v>
      </c>
      <c r="AV187" s="12" t="s">
        <v>81</v>
      </c>
      <c r="AW187" s="12" t="s">
        <v>35</v>
      </c>
      <c r="AX187" s="12" t="s">
        <v>78</v>
      </c>
      <c r="AY187" s="259" t="s">
        <v>150</v>
      </c>
    </row>
    <row r="188" s="1" customFormat="1" ht="16.5" customHeight="1">
      <c r="B188" s="47"/>
      <c r="C188" s="236" t="s">
        <v>386</v>
      </c>
      <c r="D188" s="236" t="s">
        <v>153</v>
      </c>
      <c r="E188" s="237" t="s">
        <v>387</v>
      </c>
      <c r="F188" s="238" t="s">
        <v>388</v>
      </c>
      <c r="G188" s="239" t="s">
        <v>332</v>
      </c>
      <c r="H188" s="240">
        <v>1252.252</v>
      </c>
      <c r="I188" s="241"/>
      <c r="J188" s="242">
        <f>ROUND(I188*H188,2)</f>
        <v>0</v>
      </c>
      <c r="K188" s="238" t="s">
        <v>157</v>
      </c>
      <c r="L188" s="73"/>
      <c r="M188" s="243" t="s">
        <v>21</v>
      </c>
      <c r="N188" s="244" t="s">
        <v>42</v>
      </c>
      <c r="O188" s="48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5" t="s">
        <v>158</v>
      </c>
      <c r="AT188" s="25" t="s">
        <v>153</v>
      </c>
      <c r="AU188" s="25" t="s">
        <v>81</v>
      </c>
      <c r="AY188" s="25" t="s">
        <v>150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5" t="s">
        <v>78</v>
      </c>
      <c r="BK188" s="247">
        <f>ROUND(I188*H188,2)</f>
        <v>0</v>
      </c>
      <c r="BL188" s="25" t="s">
        <v>158</v>
      </c>
      <c r="BM188" s="25" t="s">
        <v>389</v>
      </c>
    </row>
    <row r="189" s="12" customFormat="1">
      <c r="B189" s="248"/>
      <c r="C189" s="249"/>
      <c r="D189" s="250" t="s">
        <v>160</v>
      </c>
      <c r="E189" s="251" t="s">
        <v>21</v>
      </c>
      <c r="F189" s="252" t="s">
        <v>390</v>
      </c>
      <c r="G189" s="249"/>
      <c r="H189" s="253">
        <v>1252.252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160</v>
      </c>
      <c r="AU189" s="259" t="s">
        <v>81</v>
      </c>
      <c r="AV189" s="12" t="s">
        <v>81</v>
      </c>
      <c r="AW189" s="12" t="s">
        <v>35</v>
      </c>
      <c r="AX189" s="12" t="s">
        <v>78</v>
      </c>
      <c r="AY189" s="259" t="s">
        <v>150</v>
      </c>
    </row>
    <row r="190" s="1" customFormat="1" ht="16.5" customHeight="1">
      <c r="B190" s="47"/>
      <c r="C190" s="236" t="s">
        <v>391</v>
      </c>
      <c r="D190" s="236" t="s">
        <v>153</v>
      </c>
      <c r="E190" s="237" t="s">
        <v>392</v>
      </c>
      <c r="F190" s="238" t="s">
        <v>393</v>
      </c>
      <c r="G190" s="239" t="s">
        <v>252</v>
      </c>
      <c r="H190" s="240">
        <v>172.05000000000001</v>
      </c>
      <c r="I190" s="241"/>
      <c r="J190" s="242">
        <f>ROUND(I190*H190,2)</f>
        <v>0</v>
      </c>
      <c r="K190" s="238" t="s">
        <v>21</v>
      </c>
      <c r="L190" s="73"/>
      <c r="M190" s="243" t="s">
        <v>21</v>
      </c>
      <c r="N190" s="244" t="s">
        <v>42</v>
      </c>
      <c r="O190" s="48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5" t="s">
        <v>158</v>
      </c>
      <c r="AT190" s="25" t="s">
        <v>153</v>
      </c>
      <c r="AU190" s="25" t="s">
        <v>81</v>
      </c>
      <c r="AY190" s="25" t="s">
        <v>150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25" t="s">
        <v>78</v>
      </c>
      <c r="BK190" s="247">
        <f>ROUND(I190*H190,2)</f>
        <v>0</v>
      </c>
      <c r="BL190" s="25" t="s">
        <v>158</v>
      </c>
      <c r="BM190" s="25" t="s">
        <v>394</v>
      </c>
    </row>
    <row r="191" s="14" customFormat="1">
      <c r="B191" s="271"/>
      <c r="C191" s="272"/>
      <c r="D191" s="250" t="s">
        <v>160</v>
      </c>
      <c r="E191" s="273" t="s">
        <v>21</v>
      </c>
      <c r="F191" s="274" t="s">
        <v>395</v>
      </c>
      <c r="G191" s="272"/>
      <c r="H191" s="273" t="s">
        <v>21</v>
      </c>
      <c r="I191" s="275"/>
      <c r="J191" s="272"/>
      <c r="K191" s="272"/>
      <c r="L191" s="276"/>
      <c r="M191" s="277"/>
      <c r="N191" s="278"/>
      <c r="O191" s="278"/>
      <c r="P191" s="278"/>
      <c r="Q191" s="278"/>
      <c r="R191" s="278"/>
      <c r="S191" s="278"/>
      <c r="T191" s="279"/>
      <c r="AT191" s="280" t="s">
        <v>160</v>
      </c>
      <c r="AU191" s="280" t="s">
        <v>81</v>
      </c>
      <c r="AV191" s="14" t="s">
        <v>78</v>
      </c>
      <c r="AW191" s="14" t="s">
        <v>35</v>
      </c>
      <c r="AX191" s="14" t="s">
        <v>71</v>
      </c>
      <c r="AY191" s="280" t="s">
        <v>150</v>
      </c>
    </row>
    <row r="192" s="12" customFormat="1">
      <c r="B192" s="248"/>
      <c r="C192" s="249"/>
      <c r="D192" s="250" t="s">
        <v>160</v>
      </c>
      <c r="E192" s="251" t="s">
        <v>21</v>
      </c>
      <c r="F192" s="252" t="s">
        <v>396</v>
      </c>
      <c r="G192" s="249"/>
      <c r="H192" s="253">
        <v>172.05000000000001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160</v>
      </c>
      <c r="AU192" s="259" t="s">
        <v>81</v>
      </c>
      <c r="AV192" s="12" t="s">
        <v>81</v>
      </c>
      <c r="AW192" s="12" t="s">
        <v>35</v>
      </c>
      <c r="AX192" s="12" t="s">
        <v>78</v>
      </c>
      <c r="AY192" s="259" t="s">
        <v>150</v>
      </c>
    </row>
    <row r="193" s="1" customFormat="1" ht="25.5" customHeight="1">
      <c r="B193" s="47"/>
      <c r="C193" s="236" t="s">
        <v>397</v>
      </c>
      <c r="D193" s="236" t="s">
        <v>153</v>
      </c>
      <c r="E193" s="237" t="s">
        <v>398</v>
      </c>
      <c r="F193" s="238" t="s">
        <v>399</v>
      </c>
      <c r="G193" s="239" t="s">
        <v>305</v>
      </c>
      <c r="H193" s="240">
        <v>249.05600000000001</v>
      </c>
      <c r="I193" s="241"/>
      <c r="J193" s="242">
        <f>ROUND(I193*H193,2)</f>
        <v>0</v>
      </c>
      <c r="K193" s="238" t="s">
        <v>157</v>
      </c>
      <c r="L193" s="73"/>
      <c r="M193" s="243" t="s">
        <v>21</v>
      </c>
      <c r="N193" s="244" t="s">
        <v>42</v>
      </c>
      <c r="O193" s="48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5" t="s">
        <v>158</v>
      </c>
      <c r="AT193" s="25" t="s">
        <v>153</v>
      </c>
      <c r="AU193" s="25" t="s">
        <v>81</v>
      </c>
      <c r="AY193" s="25" t="s">
        <v>150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5" t="s">
        <v>78</v>
      </c>
      <c r="BK193" s="247">
        <f>ROUND(I193*H193,2)</f>
        <v>0</v>
      </c>
      <c r="BL193" s="25" t="s">
        <v>158</v>
      </c>
      <c r="BM193" s="25" t="s">
        <v>400</v>
      </c>
    </row>
    <row r="194" s="12" customFormat="1">
      <c r="B194" s="248"/>
      <c r="C194" s="249"/>
      <c r="D194" s="250" t="s">
        <v>160</v>
      </c>
      <c r="E194" s="251" t="s">
        <v>21</v>
      </c>
      <c r="F194" s="252" t="s">
        <v>401</v>
      </c>
      <c r="G194" s="249"/>
      <c r="H194" s="253">
        <v>128.83199999999999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160</v>
      </c>
      <c r="AU194" s="259" t="s">
        <v>81</v>
      </c>
      <c r="AV194" s="12" t="s">
        <v>81</v>
      </c>
      <c r="AW194" s="12" t="s">
        <v>35</v>
      </c>
      <c r="AX194" s="12" t="s">
        <v>71</v>
      </c>
      <c r="AY194" s="259" t="s">
        <v>150</v>
      </c>
    </row>
    <row r="195" s="12" customFormat="1">
      <c r="B195" s="248"/>
      <c r="C195" s="249"/>
      <c r="D195" s="250" t="s">
        <v>160</v>
      </c>
      <c r="E195" s="251" t="s">
        <v>21</v>
      </c>
      <c r="F195" s="252" t="s">
        <v>402</v>
      </c>
      <c r="G195" s="249"/>
      <c r="H195" s="253">
        <v>120.224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160</v>
      </c>
      <c r="AU195" s="259" t="s">
        <v>81</v>
      </c>
      <c r="AV195" s="12" t="s">
        <v>81</v>
      </c>
      <c r="AW195" s="12" t="s">
        <v>35</v>
      </c>
      <c r="AX195" s="12" t="s">
        <v>71</v>
      </c>
      <c r="AY195" s="259" t="s">
        <v>150</v>
      </c>
    </row>
    <row r="196" s="13" customFormat="1">
      <c r="B196" s="260"/>
      <c r="C196" s="261"/>
      <c r="D196" s="250" t="s">
        <v>160</v>
      </c>
      <c r="E196" s="262" t="s">
        <v>21</v>
      </c>
      <c r="F196" s="263" t="s">
        <v>164</v>
      </c>
      <c r="G196" s="261"/>
      <c r="H196" s="264">
        <v>249.05600000000001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160</v>
      </c>
      <c r="AU196" s="270" t="s">
        <v>81</v>
      </c>
      <c r="AV196" s="13" t="s">
        <v>158</v>
      </c>
      <c r="AW196" s="13" t="s">
        <v>35</v>
      </c>
      <c r="AX196" s="13" t="s">
        <v>78</v>
      </c>
      <c r="AY196" s="270" t="s">
        <v>150</v>
      </c>
    </row>
    <row r="197" s="1" customFormat="1" ht="16.5" customHeight="1">
      <c r="B197" s="47"/>
      <c r="C197" s="285" t="s">
        <v>403</v>
      </c>
      <c r="D197" s="285" t="s">
        <v>329</v>
      </c>
      <c r="E197" s="286" t="s">
        <v>404</v>
      </c>
      <c r="F197" s="287" t="s">
        <v>405</v>
      </c>
      <c r="G197" s="288" t="s">
        <v>332</v>
      </c>
      <c r="H197" s="289">
        <v>498.11200000000002</v>
      </c>
      <c r="I197" s="290"/>
      <c r="J197" s="291">
        <f>ROUND(I197*H197,2)</f>
        <v>0</v>
      </c>
      <c r="K197" s="287" t="s">
        <v>157</v>
      </c>
      <c r="L197" s="292"/>
      <c r="M197" s="293" t="s">
        <v>21</v>
      </c>
      <c r="N197" s="294" t="s">
        <v>42</v>
      </c>
      <c r="O197" s="48"/>
      <c r="P197" s="245">
        <f>O197*H197</f>
        <v>0</v>
      </c>
      <c r="Q197" s="245">
        <v>1</v>
      </c>
      <c r="R197" s="245">
        <f>Q197*H197</f>
        <v>498.11200000000002</v>
      </c>
      <c r="S197" s="245">
        <v>0</v>
      </c>
      <c r="T197" s="246">
        <f>S197*H197</f>
        <v>0</v>
      </c>
      <c r="AR197" s="25" t="s">
        <v>198</v>
      </c>
      <c r="AT197" s="25" t="s">
        <v>329</v>
      </c>
      <c r="AU197" s="25" t="s">
        <v>81</v>
      </c>
      <c r="AY197" s="25" t="s">
        <v>150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25" t="s">
        <v>78</v>
      </c>
      <c r="BK197" s="247">
        <f>ROUND(I197*H197,2)</f>
        <v>0</v>
      </c>
      <c r="BL197" s="25" t="s">
        <v>158</v>
      </c>
      <c r="BM197" s="25" t="s">
        <v>406</v>
      </c>
    </row>
    <row r="198" s="12" customFormat="1">
      <c r="B198" s="248"/>
      <c r="C198" s="249"/>
      <c r="D198" s="250" t="s">
        <v>160</v>
      </c>
      <c r="E198" s="251" t="s">
        <v>21</v>
      </c>
      <c r="F198" s="252" t="s">
        <v>407</v>
      </c>
      <c r="G198" s="249"/>
      <c r="H198" s="253">
        <v>498.11200000000002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160</v>
      </c>
      <c r="AU198" s="259" t="s">
        <v>81</v>
      </c>
      <c r="AV198" s="12" t="s">
        <v>81</v>
      </c>
      <c r="AW198" s="12" t="s">
        <v>35</v>
      </c>
      <c r="AX198" s="12" t="s">
        <v>78</v>
      </c>
      <c r="AY198" s="259" t="s">
        <v>150</v>
      </c>
    </row>
    <row r="199" s="11" customFormat="1" ht="29.88" customHeight="1">
      <c r="B199" s="220"/>
      <c r="C199" s="221"/>
      <c r="D199" s="222" t="s">
        <v>70</v>
      </c>
      <c r="E199" s="234" t="s">
        <v>81</v>
      </c>
      <c r="F199" s="234" t="s">
        <v>408</v>
      </c>
      <c r="G199" s="221"/>
      <c r="H199" s="221"/>
      <c r="I199" s="224"/>
      <c r="J199" s="235">
        <f>BK199</f>
        <v>0</v>
      </c>
      <c r="K199" s="221"/>
      <c r="L199" s="226"/>
      <c r="M199" s="227"/>
      <c r="N199" s="228"/>
      <c r="O199" s="228"/>
      <c r="P199" s="229">
        <f>SUM(P200:P224)</f>
        <v>0</v>
      </c>
      <c r="Q199" s="228"/>
      <c r="R199" s="229">
        <f>SUM(R200:R224)</f>
        <v>0.10173400000000001</v>
      </c>
      <c r="S199" s="228"/>
      <c r="T199" s="230">
        <f>SUM(T200:T224)</f>
        <v>0</v>
      </c>
      <c r="AR199" s="231" t="s">
        <v>78</v>
      </c>
      <c r="AT199" s="232" t="s">
        <v>70</v>
      </c>
      <c r="AU199" s="232" t="s">
        <v>78</v>
      </c>
      <c r="AY199" s="231" t="s">
        <v>150</v>
      </c>
      <c r="BK199" s="233">
        <f>SUM(BK200:BK224)</f>
        <v>0</v>
      </c>
    </row>
    <row r="200" s="1" customFormat="1" ht="16.5" customHeight="1">
      <c r="B200" s="47"/>
      <c r="C200" s="236" t="s">
        <v>409</v>
      </c>
      <c r="D200" s="236" t="s">
        <v>153</v>
      </c>
      <c r="E200" s="237" t="s">
        <v>410</v>
      </c>
      <c r="F200" s="238" t="s">
        <v>411</v>
      </c>
      <c r="G200" s="239" t="s">
        <v>305</v>
      </c>
      <c r="H200" s="240">
        <v>4.1040000000000001</v>
      </c>
      <c r="I200" s="241"/>
      <c r="J200" s="242">
        <f>ROUND(I200*H200,2)</f>
        <v>0</v>
      </c>
      <c r="K200" s="238" t="s">
        <v>157</v>
      </c>
      <c r="L200" s="73"/>
      <c r="M200" s="243" t="s">
        <v>21</v>
      </c>
      <c r="N200" s="244" t="s">
        <v>42</v>
      </c>
      <c r="O200" s="48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AR200" s="25" t="s">
        <v>158</v>
      </c>
      <c r="AT200" s="25" t="s">
        <v>153</v>
      </c>
      <c r="AU200" s="25" t="s">
        <v>81</v>
      </c>
      <c r="AY200" s="25" t="s">
        <v>150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25" t="s">
        <v>78</v>
      </c>
      <c r="BK200" s="247">
        <f>ROUND(I200*H200,2)</f>
        <v>0</v>
      </c>
      <c r="BL200" s="25" t="s">
        <v>158</v>
      </c>
      <c r="BM200" s="25" t="s">
        <v>412</v>
      </c>
    </row>
    <row r="201" s="12" customFormat="1">
      <c r="B201" s="248"/>
      <c r="C201" s="249"/>
      <c r="D201" s="250" t="s">
        <v>160</v>
      </c>
      <c r="E201" s="251" t="s">
        <v>21</v>
      </c>
      <c r="F201" s="252" t="s">
        <v>413</v>
      </c>
      <c r="G201" s="249"/>
      <c r="H201" s="253">
        <v>4.1040000000000001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160</v>
      </c>
      <c r="AU201" s="259" t="s">
        <v>81</v>
      </c>
      <c r="AV201" s="12" t="s">
        <v>81</v>
      </c>
      <c r="AW201" s="12" t="s">
        <v>35</v>
      </c>
      <c r="AX201" s="12" t="s">
        <v>78</v>
      </c>
      <c r="AY201" s="259" t="s">
        <v>150</v>
      </c>
    </row>
    <row r="202" s="1" customFormat="1" ht="16.5" customHeight="1">
      <c r="B202" s="47"/>
      <c r="C202" s="236" t="s">
        <v>414</v>
      </c>
      <c r="D202" s="236" t="s">
        <v>153</v>
      </c>
      <c r="E202" s="237" t="s">
        <v>415</v>
      </c>
      <c r="F202" s="238" t="s">
        <v>416</v>
      </c>
      <c r="G202" s="239" t="s">
        <v>297</v>
      </c>
      <c r="H202" s="240">
        <v>51.399999999999999</v>
      </c>
      <c r="I202" s="241"/>
      <c r="J202" s="242">
        <f>ROUND(I202*H202,2)</f>
        <v>0</v>
      </c>
      <c r="K202" s="238" t="s">
        <v>157</v>
      </c>
      <c r="L202" s="73"/>
      <c r="M202" s="243" t="s">
        <v>21</v>
      </c>
      <c r="N202" s="244" t="s">
        <v>42</v>
      </c>
      <c r="O202" s="48"/>
      <c r="P202" s="245">
        <f>O202*H202</f>
        <v>0</v>
      </c>
      <c r="Q202" s="245">
        <v>0.00116</v>
      </c>
      <c r="R202" s="245">
        <f>Q202*H202</f>
        <v>0.059623999999999996</v>
      </c>
      <c r="S202" s="245">
        <v>0</v>
      </c>
      <c r="T202" s="246">
        <f>S202*H202</f>
        <v>0</v>
      </c>
      <c r="AR202" s="25" t="s">
        <v>158</v>
      </c>
      <c r="AT202" s="25" t="s">
        <v>153</v>
      </c>
      <c r="AU202" s="25" t="s">
        <v>81</v>
      </c>
      <c r="AY202" s="25" t="s">
        <v>150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5" t="s">
        <v>78</v>
      </c>
      <c r="BK202" s="247">
        <f>ROUND(I202*H202,2)</f>
        <v>0</v>
      </c>
      <c r="BL202" s="25" t="s">
        <v>158</v>
      </c>
      <c r="BM202" s="25" t="s">
        <v>417</v>
      </c>
    </row>
    <row r="203" s="12" customFormat="1">
      <c r="B203" s="248"/>
      <c r="C203" s="249"/>
      <c r="D203" s="250" t="s">
        <v>160</v>
      </c>
      <c r="E203" s="251" t="s">
        <v>21</v>
      </c>
      <c r="F203" s="252" t="s">
        <v>418</v>
      </c>
      <c r="G203" s="249"/>
      <c r="H203" s="253">
        <v>51.399999999999999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160</v>
      </c>
      <c r="AU203" s="259" t="s">
        <v>81</v>
      </c>
      <c r="AV203" s="12" t="s">
        <v>81</v>
      </c>
      <c r="AW203" s="12" t="s">
        <v>35</v>
      </c>
      <c r="AX203" s="12" t="s">
        <v>78</v>
      </c>
      <c r="AY203" s="259" t="s">
        <v>150</v>
      </c>
    </row>
    <row r="204" s="1" customFormat="1" ht="16.5" customHeight="1">
      <c r="B204" s="47"/>
      <c r="C204" s="236" t="s">
        <v>419</v>
      </c>
      <c r="D204" s="236" t="s">
        <v>153</v>
      </c>
      <c r="E204" s="237" t="s">
        <v>420</v>
      </c>
      <c r="F204" s="238" t="s">
        <v>421</v>
      </c>
      <c r="G204" s="239" t="s">
        <v>297</v>
      </c>
      <c r="H204" s="240">
        <v>51</v>
      </c>
      <c r="I204" s="241"/>
      <c r="J204" s="242">
        <f>ROUND(I204*H204,2)</f>
        <v>0</v>
      </c>
      <c r="K204" s="238" t="s">
        <v>157</v>
      </c>
      <c r="L204" s="73"/>
      <c r="M204" s="243" t="s">
        <v>21</v>
      </c>
      <c r="N204" s="244" t="s">
        <v>42</v>
      </c>
      <c r="O204" s="48"/>
      <c r="P204" s="245">
        <f>O204*H204</f>
        <v>0</v>
      </c>
      <c r="Q204" s="245">
        <v>0.00023000000000000001</v>
      </c>
      <c r="R204" s="245">
        <f>Q204*H204</f>
        <v>0.011730000000000001</v>
      </c>
      <c r="S204" s="245">
        <v>0</v>
      </c>
      <c r="T204" s="246">
        <f>S204*H204</f>
        <v>0</v>
      </c>
      <c r="AR204" s="25" t="s">
        <v>158</v>
      </c>
      <c r="AT204" s="25" t="s">
        <v>153</v>
      </c>
      <c r="AU204" s="25" t="s">
        <v>81</v>
      </c>
      <c r="AY204" s="25" t="s">
        <v>150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5" t="s">
        <v>78</v>
      </c>
      <c r="BK204" s="247">
        <f>ROUND(I204*H204,2)</f>
        <v>0</v>
      </c>
      <c r="BL204" s="25" t="s">
        <v>158</v>
      </c>
      <c r="BM204" s="25" t="s">
        <v>422</v>
      </c>
    </row>
    <row r="205" s="12" customFormat="1">
      <c r="B205" s="248"/>
      <c r="C205" s="249"/>
      <c r="D205" s="250" t="s">
        <v>160</v>
      </c>
      <c r="E205" s="251" t="s">
        <v>21</v>
      </c>
      <c r="F205" s="252" t="s">
        <v>423</v>
      </c>
      <c r="G205" s="249"/>
      <c r="H205" s="253">
        <v>51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160</v>
      </c>
      <c r="AU205" s="259" t="s">
        <v>81</v>
      </c>
      <c r="AV205" s="12" t="s">
        <v>81</v>
      </c>
      <c r="AW205" s="12" t="s">
        <v>35</v>
      </c>
      <c r="AX205" s="12" t="s">
        <v>78</v>
      </c>
      <c r="AY205" s="259" t="s">
        <v>150</v>
      </c>
    </row>
    <row r="206" s="1" customFormat="1" ht="38.25" customHeight="1">
      <c r="B206" s="47"/>
      <c r="C206" s="236" t="s">
        <v>424</v>
      </c>
      <c r="D206" s="236" t="s">
        <v>153</v>
      </c>
      <c r="E206" s="237" t="s">
        <v>425</v>
      </c>
      <c r="F206" s="238" t="s">
        <v>426</v>
      </c>
      <c r="G206" s="239" t="s">
        <v>297</v>
      </c>
      <c r="H206" s="240">
        <v>96</v>
      </c>
      <c r="I206" s="241"/>
      <c r="J206" s="242">
        <f>ROUND(I206*H206,2)</f>
        <v>0</v>
      </c>
      <c r="K206" s="238" t="s">
        <v>157</v>
      </c>
      <c r="L206" s="73"/>
      <c r="M206" s="243" t="s">
        <v>21</v>
      </c>
      <c r="N206" s="244" t="s">
        <v>42</v>
      </c>
      <c r="O206" s="48"/>
      <c r="P206" s="245">
        <f>O206*H206</f>
        <v>0</v>
      </c>
      <c r="Q206" s="245">
        <v>0.00023000000000000001</v>
      </c>
      <c r="R206" s="245">
        <f>Q206*H206</f>
        <v>0.022080000000000002</v>
      </c>
      <c r="S206" s="245">
        <v>0</v>
      </c>
      <c r="T206" s="246">
        <f>S206*H206</f>
        <v>0</v>
      </c>
      <c r="AR206" s="25" t="s">
        <v>158</v>
      </c>
      <c r="AT206" s="25" t="s">
        <v>153</v>
      </c>
      <c r="AU206" s="25" t="s">
        <v>81</v>
      </c>
      <c r="AY206" s="25" t="s">
        <v>150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25" t="s">
        <v>78</v>
      </c>
      <c r="BK206" s="247">
        <f>ROUND(I206*H206,2)</f>
        <v>0</v>
      </c>
      <c r="BL206" s="25" t="s">
        <v>158</v>
      </c>
      <c r="BM206" s="25" t="s">
        <v>427</v>
      </c>
    </row>
    <row r="207" s="14" customFormat="1">
      <c r="B207" s="271"/>
      <c r="C207" s="272"/>
      <c r="D207" s="250" t="s">
        <v>160</v>
      </c>
      <c r="E207" s="273" t="s">
        <v>21</v>
      </c>
      <c r="F207" s="274" t="s">
        <v>428</v>
      </c>
      <c r="G207" s="272"/>
      <c r="H207" s="273" t="s">
        <v>21</v>
      </c>
      <c r="I207" s="275"/>
      <c r="J207" s="272"/>
      <c r="K207" s="272"/>
      <c r="L207" s="276"/>
      <c r="M207" s="277"/>
      <c r="N207" s="278"/>
      <c r="O207" s="278"/>
      <c r="P207" s="278"/>
      <c r="Q207" s="278"/>
      <c r="R207" s="278"/>
      <c r="S207" s="278"/>
      <c r="T207" s="279"/>
      <c r="AT207" s="280" t="s">
        <v>160</v>
      </c>
      <c r="AU207" s="280" t="s">
        <v>81</v>
      </c>
      <c r="AV207" s="14" t="s">
        <v>78</v>
      </c>
      <c r="AW207" s="14" t="s">
        <v>35</v>
      </c>
      <c r="AX207" s="14" t="s">
        <v>71</v>
      </c>
      <c r="AY207" s="280" t="s">
        <v>150</v>
      </c>
    </row>
    <row r="208" s="12" customFormat="1">
      <c r="B208" s="248"/>
      <c r="C208" s="249"/>
      <c r="D208" s="250" t="s">
        <v>160</v>
      </c>
      <c r="E208" s="251" t="s">
        <v>21</v>
      </c>
      <c r="F208" s="252" t="s">
        <v>429</v>
      </c>
      <c r="G208" s="249"/>
      <c r="H208" s="253">
        <v>48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160</v>
      </c>
      <c r="AU208" s="259" t="s">
        <v>81</v>
      </c>
      <c r="AV208" s="12" t="s">
        <v>81</v>
      </c>
      <c r="AW208" s="12" t="s">
        <v>35</v>
      </c>
      <c r="AX208" s="12" t="s">
        <v>71</v>
      </c>
      <c r="AY208" s="259" t="s">
        <v>150</v>
      </c>
    </row>
    <row r="209" s="12" customFormat="1">
      <c r="B209" s="248"/>
      <c r="C209" s="249"/>
      <c r="D209" s="250" t="s">
        <v>160</v>
      </c>
      <c r="E209" s="251" t="s">
        <v>21</v>
      </c>
      <c r="F209" s="252" t="s">
        <v>430</v>
      </c>
      <c r="G209" s="249"/>
      <c r="H209" s="253">
        <v>48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160</v>
      </c>
      <c r="AU209" s="259" t="s">
        <v>81</v>
      </c>
      <c r="AV209" s="12" t="s">
        <v>81</v>
      </c>
      <c r="AW209" s="12" t="s">
        <v>35</v>
      </c>
      <c r="AX209" s="12" t="s">
        <v>71</v>
      </c>
      <c r="AY209" s="259" t="s">
        <v>150</v>
      </c>
    </row>
    <row r="210" s="13" customFormat="1">
      <c r="B210" s="260"/>
      <c r="C210" s="261"/>
      <c r="D210" s="250" t="s">
        <v>160</v>
      </c>
      <c r="E210" s="262" t="s">
        <v>21</v>
      </c>
      <c r="F210" s="263" t="s">
        <v>164</v>
      </c>
      <c r="G210" s="261"/>
      <c r="H210" s="264">
        <v>96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160</v>
      </c>
      <c r="AU210" s="270" t="s">
        <v>81</v>
      </c>
      <c r="AV210" s="13" t="s">
        <v>158</v>
      </c>
      <c r="AW210" s="13" t="s">
        <v>35</v>
      </c>
      <c r="AX210" s="13" t="s">
        <v>78</v>
      </c>
      <c r="AY210" s="270" t="s">
        <v>150</v>
      </c>
    </row>
    <row r="211" s="1" customFormat="1" ht="25.5" customHeight="1">
      <c r="B211" s="47"/>
      <c r="C211" s="236" t="s">
        <v>431</v>
      </c>
      <c r="D211" s="236" t="s">
        <v>153</v>
      </c>
      <c r="E211" s="237" t="s">
        <v>432</v>
      </c>
      <c r="F211" s="238" t="s">
        <v>433</v>
      </c>
      <c r="G211" s="239" t="s">
        <v>297</v>
      </c>
      <c r="H211" s="240">
        <v>2.3999999999999999</v>
      </c>
      <c r="I211" s="241"/>
      <c r="J211" s="242">
        <f>ROUND(I211*H211,2)</f>
        <v>0</v>
      </c>
      <c r="K211" s="238" t="s">
        <v>157</v>
      </c>
      <c r="L211" s="73"/>
      <c r="M211" s="243" t="s">
        <v>21</v>
      </c>
      <c r="N211" s="244" t="s">
        <v>42</v>
      </c>
      <c r="O211" s="48"/>
      <c r="P211" s="245">
        <f>O211*H211</f>
        <v>0</v>
      </c>
      <c r="Q211" s="245">
        <v>0.00075000000000000002</v>
      </c>
      <c r="R211" s="245">
        <f>Q211*H211</f>
        <v>0.0018</v>
      </c>
      <c r="S211" s="245">
        <v>0</v>
      </c>
      <c r="T211" s="246">
        <f>S211*H211</f>
        <v>0</v>
      </c>
      <c r="AR211" s="25" t="s">
        <v>158</v>
      </c>
      <c r="AT211" s="25" t="s">
        <v>153</v>
      </c>
      <c r="AU211" s="25" t="s">
        <v>81</v>
      </c>
      <c r="AY211" s="25" t="s">
        <v>150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25" t="s">
        <v>78</v>
      </c>
      <c r="BK211" s="247">
        <f>ROUND(I211*H211,2)</f>
        <v>0</v>
      </c>
      <c r="BL211" s="25" t="s">
        <v>158</v>
      </c>
      <c r="BM211" s="25" t="s">
        <v>434</v>
      </c>
    </row>
    <row r="212" s="12" customFormat="1">
      <c r="B212" s="248"/>
      <c r="C212" s="249"/>
      <c r="D212" s="250" t="s">
        <v>160</v>
      </c>
      <c r="E212" s="251" t="s">
        <v>21</v>
      </c>
      <c r="F212" s="252" t="s">
        <v>435</v>
      </c>
      <c r="G212" s="249"/>
      <c r="H212" s="253">
        <v>2.3999999999999999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160</v>
      </c>
      <c r="AU212" s="259" t="s">
        <v>81</v>
      </c>
      <c r="AV212" s="12" t="s">
        <v>81</v>
      </c>
      <c r="AW212" s="12" t="s">
        <v>35</v>
      </c>
      <c r="AX212" s="12" t="s">
        <v>78</v>
      </c>
      <c r="AY212" s="259" t="s">
        <v>150</v>
      </c>
    </row>
    <row r="213" s="1" customFormat="1" ht="25.5" customHeight="1">
      <c r="B213" s="47"/>
      <c r="C213" s="236" t="s">
        <v>436</v>
      </c>
      <c r="D213" s="236" t="s">
        <v>153</v>
      </c>
      <c r="E213" s="237" t="s">
        <v>437</v>
      </c>
      <c r="F213" s="238" t="s">
        <v>438</v>
      </c>
      <c r="G213" s="239" t="s">
        <v>297</v>
      </c>
      <c r="H213" s="240">
        <v>32.5</v>
      </c>
      <c r="I213" s="241"/>
      <c r="J213" s="242">
        <f>ROUND(I213*H213,2)</f>
        <v>0</v>
      </c>
      <c r="K213" s="238" t="s">
        <v>157</v>
      </c>
      <c r="L213" s="73"/>
      <c r="M213" s="243" t="s">
        <v>21</v>
      </c>
      <c r="N213" s="244" t="s">
        <v>42</v>
      </c>
      <c r="O213" s="48"/>
      <c r="P213" s="245">
        <f>O213*H213</f>
        <v>0</v>
      </c>
      <c r="Q213" s="245">
        <v>0.00010000000000000001</v>
      </c>
      <c r="R213" s="245">
        <f>Q213*H213</f>
        <v>0.0032500000000000003</v>
      </c>
      <c r="S213" s="245">
        <v>0</v>
      </c>
      <c r="T213" s="246">
        <f>S213*H213</f>
        <v>0</v>
      </c>
      <c r="AR213" s="25" t="s">
        <v>158</v>
      </c>
      <c r="AT213" s="25" t="s">
        <v>153</v>
      </c>
      <c r="AU213" s="25" t="s">
        <v>81</v>
      </c>
      <c r="AY213" s="25" t="s">
        <v>150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5" t="s">
        <v>78</v>
      </c>
      <c r="BK213" s="247">
        <f>ROUND(I213*H213,2)</f>
        <v>0</v>
      </c>
      <c r="BL213" s="25" t="s">
        <v>158</v>
      </c>
      <c r="BM213" s="25" t="s">
        <v>439</v>
      </c>
    </row>
    <row r="214" s="14" customFormat="1">
      <c r="B214" s="271"/>
      <c r="C214" s="272"/>
      <c r="D214" s="250" t="s">
        <v>160</v>
      </c>
      <c r="E214" s="273" t="s">
        <v>21</v>
      </c>
      <c r="F214" s="274" t="s">
        <v>440</v>
      </c>
      <c r="G214" s="272"/>
      <c r="H214" s="273" t="s">
        <v>21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160</v>
      </c>
      <c r="AU214" s="280" t="s">
        <v>81</v>
      </c>
      <c r="AV214" s="14" t="s">
        <v>78</v>
      </c>
      <c r="AW214" s="14" t="s">
        <v>35</v>
      </c>
      <c r="AX214" s="14" t="s">
        <v>71</v>
      </c>
      <c r="AY214" s="280" t="s">
        <v>150</v>
      </c>
    </row>
    <row r="215" s="12" customFormat="1">
      <c r="B215" s="248"/>
      <c r="C215" s="249"/>
      <c r="D215" s="250" t="s">
        <v>160</v>
      </c>
      <c r="E215" s="251" t="s">
        <v>21</v>
      </c>
      <c r="F215" s="252" t="s">
        <v>441</v>
      </c>
      <c r="G215" s="249"/>
      <c r="H215" s="253">
        <v>16.350000000000001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160</v>
      </c>
      <c r="AU215" s="259" t="s">
        <v>81</v>
      </c>
      <c r="AV215" s="12" t="s">
        <v>81</v>
      </c>
      <c r="AW215" s="12" t="s">
        <v>35</v>
      </c>
      <c r="AX215" s="12" t="s">
        <v>71</v>
      </c>
      <c r="AY215" s="259" t="s">
        <v>150</v>
      </c>
    </row>
    <row r="216" s="12" customFormat="1">
      <c r="B216" s="248"/>
      <c r="C216" s="249"/>
      <c r="D216" s="250" t="s">
        <v>160</v>
      </c>
      <c r="E216" s="251" t="s">
        <v>21</v>
      </c>
      <c r="F216" s="252" t="s">
        <v>442</v>
      </c>
      <c r="G216" s="249"/>
      <c r="H216" s="253">
        <v>16.149999999999999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160</v>
      </c>
      <c r="AU216" s="259" t="s">
        <v>81</v>
      </c>
      <c r="AV216" s="12" t="s">
        <v>81</v>
      </c>
      <c r="AW216" s="12" t="s">
        <v>35</v>
      </c>
      <c r="AX216" s="12" t="s">
        <v>71</v>
      </c>
      <c r="AY216" s="259" t="s">
        <v>150</v>
      </c>
    </row>
    <row r="217" s="13" customFormat="1">
      <c r="B217" s="260"/>
      <c r="C217" s="261"/>
      <c r="D217" s="250" t="s">
        <v>160</v>
      </c>
      <c r="E217" s="262" t="s">
        <v>21</v>
      </c>
      <c r="F217" s="263" t="s">
        <v>164</v>
      </c>
      <c r="G217" s="261"/>
      <c r="H217" s="264">
        <v>32.5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160</v>
      </c>
      <c r="AU217" s="270" t="s">
        <v>81</v>
      </c>
      <c r="AV217" s="13" t="s">
        <v>158</v>
      </c>
      <c r="AW217" s="13" t="s">
        <v>35</v>
      </c>
      <c r="AX217" s="13" t="s">
        <v>78</v>
      </c>
      <c r="AY217" s="270" t="s">
        <v>150</v>
      </c>
    </row>
    <row r="218" s="1" customFormat="1" ht="25.5" customHeight="1">
      <c r="B218" s="47"/>
      <c r="C218" s="236" t="s">
        <v>443</v>
      </c>
      <c r="D218" s="236" t="s">
        <v>153</v>
      </c>
      <c r="E218" s="237" t="s">
        <v>444</v>
      </c>
      <c r="F218" s="238" t="s">
        <v>445</v>
      </c>
      <c r="G218" s="239" t="s">
        <v>297</v>
      </c>
      <c r="H218" s="240">
        <v>32.5</v>
      </c>
      <c r="I218" s="241"/>
      <c r="J218" s="242">
        <f>ROUND(I218*H218,2)</f>
        <v>0</v>
      </c>
      <c r="K218" s="238" t="s">
        <v>157</v>
      </c>
      <c r="L218" s="73"/>
      <c r="M218" s="243" t="s">
        <v>21</v>
      </c>
      <c r="N218" s="244" t="s">
        <v>42</v>
      </c>
      <c r="O218" s="48"/>
      <c r="P218" s="245">
        <f>O218*H218</f>
        <v>0</v>
      </c>
      <c r="Q218" s="245">
        <v>0.00010000000000000001</v>
      </c>
      <c r="R218" s="245">
        <f>Q218*H218</f>
        <v>0.0032500000000000003</v>
      </c>
      <c r="S218" s="245">
        <v>0</v>
      </c>
      <c r="T218" s="246">
        <f>S218*H218</f>
        <v>0</v>
      </c>
      <c r="AR218" s="25" t="s">
        <v>158</v>
      </c>
      <c r="AT218" s="25" t="s">
        <v>153</v>
      </c>
      <c r="AU218" s="25" t="s">
        <v>81</v>
      </c>
      <c r="AY218" s="25" t="s">
        <v>150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25" t="s">
        <v>78</v>
      </c>
      <c r="BK218" s="247">
        <f>ROUND(I218*H218,2)</f>
        <v>0</v>
      </c>
      <c r="BL218" s="25" t="s">
        <v>158</v>
      </c>
      <c r="BM218" s="25" t="s">
        <v>446</v>
      </c>
    </row>
    <row r="219" s="14" customFormat="1">
      <c r="B219" s="271"/>
      <c r="C219" s="272"/>
      <c r="D219" s="250" t="s">
        <v>160</v>
      </c>
      <c r="E219" s="273" t="s">
        <v>21</v>
      </c>
      <c r="F219" s="274" t="s">
        <v>440</v>
      </c>
      <c r="G219" s="272"/>
      <c r="H219" s="273" t="s">
        <v>21</v>
      </c>
      <c r="I219" s="275"/>
      <c r="J219" s="272"/>
      <c r="K219" s="272"/>
      <c r="L219" s="276"/>
      <c r="M219" s="277"/>
      <c r="N219" s="278"/>
      <c r="O219" s="278"/>
      <c r="P219" s="278"/>
      <c r="Q219" s="278"/>
      <c r="R219" s="278"/>
      <c r="S219" s="278"/>
      <c r="T219" s="279"/>
      <c r="AT219" s="280" t="s">
        <v>160</v>
      </c>
      <c r="AU219" s="280" t="s">
        <v>81</v>
      </c>
      <c r="AV219" s="14" t="s">
        <v>78</v>
      </c>
      <c r="AW219" s="14" t="s">
        <v>35</v>
      </c>
      <c r="AX219" s="14" t="s">
        <v>71</v>
      </c>
      <c r="AY219" s="280" t="s">
        <v>150</v>
      </c>
    </row>
    <row r="220" s="12" customFormat="1">
      <c r="B220" s="248"/>
      <c r="C220" s="249"/>
      <c r="D220" s="250" t="s">
        <v>160</v>
      </c>
      <c r="E220" s="251" t="s">
        <v>21</v>
      </c>
      <c r="F220" s="252" t="s">
        <v>441</v>
      </c>
      <c r="G220" s="249"/>
      <c r="H220" s="253">
        <v>16.350000000000001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160</v>
      </c>
      <c r="AU220" s="259" t="s">
        <v>81</v>
      </c>
      <c r="AV220" s="12" t="s">
        <v>81</v>
      </c>
      <c r="AW220" s="12" t="s">
        <v>35</v>
      </c>
      <c r="AX220" s="12" t="s">
        <v>71</v>
      </c>
      <c r="AY220" s="259" t="s">
        <v>150</v>
      </c>
    </row>
    <row r="221" s="12" customFormat="1">
      <c r="B221" s="248"/>
      <c r="C221" s="249"/>
      <c r="D221" s="250" t="s">
        <v>160</v>
      </c>
      <c r="E221" s="251" t="s">
        <v>21</v>
      </c>
      <c r="F221" s="252" t="s">
        <v>442</v>
      </c>
      <c r="G221" s="249"/>
      <c r="H221" s="253">
        <v>16.149999999999999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160</v>
      </c>
      <c r="AU221" s="259" t="s">
        <v>81</v>
      </c>
      <c r="AV221" s="12" t="s">
        <v>81</v>
      </c>
      <c r="AW221" s="12" t="s">
        <v>35</v>
      </c>
      <c r="AX221" s="12" t="s">
        <v>71</v>
      </c>
      <c r="AY221" s="259" t="s">
        <v>150</v>
      </c>
    </row>
    <row r="222" s="13" customFormat="1">
      <c r="B222" s="260"/>
      <c r="C222" s="261"/>
      <c r="D222" s="250" t="s">
        <v>160</v>
      </c>
      <c r="E222" s="262" t="s">
        <v>21</v>
      </c>
      <c r="F222" s="263" t="s">
        <v>164</v>
      </c>
      <c r="G222" s="261"/>
      <c r="H222" s="264">
        <v>32.5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160</v>
      </c>
      <c r="AU222" s="270" t="s">
        <v>81</v>
      </c>
      <c r="AV222" s="13" t="s">
        <v>158</v>
      </c>
      <c r="AW222" s="13" t="s">
        <v>35</v>
      </c>
      <c r="AX222" s="13" t="s">
        <v>78</v>
      </c>
      <c r="AY222" s="270" t="s">
        <v>150</v>
      </c>
    </row>
    <row r="223" s="1" customFormat="1" ht="25.5" customHeight="1">
      <c r="B223" s="47"/>
      <c r="C223" s="236" t="s">
        <v>447</v>
      </c>
      <c r="D223" s="236" t="s">
        <v>153</v>
      </c>
      <c r="E223" s="237" t="s">
        <v>448</v>
      </c>
      <c r="F223" s="238" t="s">
        <v>449</v>
      </c>
      <c r="G223" s="239" t="s">
        <v>305</v>
      </c>
      <c r="H223" s="240">
        <v>3.6000000000000001</v>
      </c>
      <c r="I223" s="241"/>
      <c r="J223" s="242">
        <f>ROUND(I223*H223,2)</f>
        <v>0</v>
      </c>
      <c r="K223" s="238" t="s">
        <v>157</v>
      </c>
      <c r="L223" s="73"/>
      <c r="M223" s="243" t="s">
        <v>21</v>
      </c>
      <c r="N223" s="244" t="s">
        <v>42</v>
      </c>
      <c r="O223" s="48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AR223" s="25" t="s">
        <v>158</v>
      </c>
      <c r="AT223" s="25" t="s">
        <v>153</v>
      </c>
      <c r="AU223" s="25" t="s">
        <v>81</v>
      </c>
      <c r="AY223" s="25" t="s">
        <v>150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25" t="s">
        <v>78</v>
      </c>
      <c r="BK223" s="247">
        <f>ROUND(I223*H223,2)</f>
        <v>0</v>
      </c>
      <c r="BL223" s="25" t="s">
        <v>158</v>
      </c>
      <c r="BM223" s="25" t="s">
        <v>450</v>
      </c>
    </row>
    <row r="224" s="12" customFormat="1">
      <c r="B224" s="248"/>
      <c r="C224" s="249"/>
      <c r="D224" s="250" t="s">
        <v>160</v>
      </c>
      <c r="E224" s="251" t="s">
        <v>21</v>
      </c>
      <c r="F224" s="252" t="s">
        <v>451</v>
      </c>
      <c r="G224" s="249"/>
      <c r="H224" s="253">
        <v>3.6000000000000001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160</v>
      </c>
      <c r="AU224" s="259" t="s">
        <v>81</v>
      </c>
      <c r="AV224" s="12" t="s">
        <v>81</v>
      </c>
      <c r="AW224" s="12" t="s">
        <v>35</v>
      </c>
      <c r="AX224" s="12" t="s">
        <v>78</v>
      </c>
      <c r="AY224" s="259" t="s">
        <v>150</v>
      </c>
    </row>
    <row r="225" s="11" customFormat="1" ht="29.88" customHeight="1">
      <c r="B225" s="220"/>
      <c r="C225" s="221"/>
      <c r="D225" s="222" t="s">
        <v>70</v>
      </c>
      <c r="E225" s="234" t="s">
        <v>170</v>
      </c>
      <c r="F225" s="234" t="s">
        <v>452</v>
      </c>
      <c r="G225" s="221"/>
      <c r="H225" s="221"/>
      <c r="I225" s="224"/>
      <c r="J225" s="235">
        <f>BK225</f>
        <v>0</v>
      </c>
      <c r="K225" s="221"/>
      <c r="L225" s="226"/>
      <c r="M225" s="227"/>
      <c r="N225" s="228"/>
      <c r="O225" s="228"/>
      <c r="P225" s="229">
        <f>SUM(P226:P275)</f>
        <v>0</v>
      </c>
      <c r="Q225" s="228"/>
      <c r="R225" s="229">
        <f>SUM(R226:R275)</f>
        <v>126.54037317000002</v>
      </c>
      <c r="S225" s="228"/>
      <c r="T225" s="230">
        <f>SUM(T226:T275)</f>
        <v>7.8623999999999992</v>
      </c>
      <c r="AR225" s="231" t="s">
        <v>78</v>
      </c>
      <c r="AT225" s="232" t="s">
        <v>70</v>
      </c>
      <c r="AU225" s="232" t="s">
        <v>78</v>
      </c>
      <c r="AY225" s="231" t="s">
        <v>150</v>
      </c>
      <c r="BK225" s="233">
        <f>SUM(BK226:BK275)</f>
        <v>0</v>
      </c>
    </row>
    <row r="226" s="1" customFormat="1" ht="16.5" customHeight="1">
      <c r="B226" s="47"/>
      <c r="C226" s="236" t="s">
        <v>453</v>
      </c>
      <c r="D226" s="236" t="s">
        <v>153</v>
      </c>
      <c r="E226" s="237" t="s">
        <v>454</v>
      </c>
      <c r="F226" s="238" t="s">
        <v>455</v>
      </c>
      <c r="G226" s="239" t="s">
        <v>156</v>
      </c>
      <c r="H226" s="240">
        <v>828</v>
      </c>
      <c r="I226" s="241"/>
      <c r="J226" s="242">
        <f>ROUND(I226*H226,2)</f>
        <v>0</v>
      </c>
      <c r="K226" s="238" t="s">
        <v>21</v>
      </c>
      <c r="L226" s="73"/>
      <c r="M226" s="243" t="s">
        <v>21</v>
      </c>
      <c r="N226" s="244" t="s">
        <v>42</v>
      </c>
      <c r="O226" s="48"/>
      <c r="P226" s="245">
        <f>O226*H226</f>
        <v>0</v>
      </c>
      <c r="Q226" s="245">
        <v>0.00069999999999999999</v>
      </c>
      <c r="R226" s="245">
        <f>Q226*H226</f>
        <v>0.5796</v>
      </c>
      <c r="S226" s="245">
        <v>0</v>
      </c>
      <c r="T226" s="246">
        <f>S226*H226</f>
        <v>0</v>
      </c>
      <c r="AR226" s="25" t="s">
        <v>158</v>
      </c>
      <c r="AT226" s="25" t="s">
        <v>153</v>
      </c>
      <c r="AU226" s="25" t="s">
        <v>81</v>
      </c>
      <c r="AY226" s="25" t="s">
        <v>150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5" t="s">
        <v>78</v>
      </c>
      <c r="BK226" s="247">
        <f>ROUND(I226*H226,2)</f>
        <v>0</v>
      </c>
      <c r="BL226" s="25" t="s">
        <v>158</v>
      </c>
      <c r="BM226" s="25" t="s">
        <v>456</v>
      </c>
    </row>
    <row r="227" s="14" customFormat="1">
      <c r="B227" s="271"/>
      <c r="C227" s="272"/>
      <c r="D227" s="250" t="s">
        <v>160</v>
      </c>
      <c r="E227" s="273" t="s">
        <v>21</v>
      </c>
      <c r="F227" s="274" t="s">
        <v>457</v>
      </c>
      <c r="G227" s="272"/>
      <c r="H227" s="273" t="s">
        <v>21</v>
      </c>
      <c r="I227" s="275"/>
      <c r="J227" s="272"/>
      <c r="K227" s="272"/>
      <c r="L227" s="276"/>
      <c r="M227" s="277"/>
      <c r="N227" s="278"/>
      <c r="O227" s="278"/>
      <c r="P227" s="278"/>
      <c r="Q227" s="278"/>
      <c r="R227" s="278"/>
      <c r="S227" s="278"/>
      <c r="T227" s="279"/>
      <c r="AT227" s="280" t="s">
        <v>160</v>
      </c>
      <c r="AU227" s="280" t="s">
        <v>81</v>
      </c>
      <c r="AV227" s="14" t="s">
        <v>78</v>
      </c>
      <c r="AW227" s="14" t="s">
        <v>35</v>
      </c>
      <c r="AX227" s="14" t="s">
        <v>71</v>
      </c>
      <c r="AY227" s="280" t="s">
        <v>150</v>
      </c>
    </row>
    <row r="228" s="12" customFormat="1">
      <c r="B228" s="248"/>
      <c r="C228" s="249"/>
      <c r="D228" s="250" t="s">
        <v>160</v>
      </c>
      <c r="E228" s="251" t="s">
        <v>21</v>
      </c>
      <c r="F228" s="252" t="s">
        <v>458</v>
      </c>
      <c r="G228" s="249"/>
      <c r="H228" s="253">
        <v>552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160</v>
      </c>
      <c r="AU228" s="259" t="s">
        <v>81</v>
      </c>
      <c r="AV228" s="12" t="s">
        <v>81</v>
      </c>
      <c r="AW228" s="12" t="s">
        <v>35</v>
      </c>
      <c r="AX228" s="12" t="s">
        <v>71</v>
      </c>
      <c r="AY228" s="259" t="s">
        <v>150</v>
      </c>
    </row>
    <row r="229" s="12" customFormat="1">
      <c r="B229" s="248"/>
      <c r="C229" s="249"/>
      <c r="D229" s="250" t="s">
        <v>160</v>
      </c>
      <c r="E229" s="251" t="s">
        <v>21</v>
      </c>
      <c r="F229" s="252" t="s">
        <v>459</v>
      </c>
      <c r="G229" s="249"/>
      <c r="H229" s="253">
        <v>276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160</v>
      </c>
      <c r="AU229" s="259" t="s">
        <v>81</v>
      </c>
      <c r="AV229" s="12" t="s">
        <v>81</v>
      </c>
      <c r="AW229" s="12" t="s">
        <v>35</v>
      </c>
      <c r="AX229" s="12" t="s">
        <v>71</v>
      </c>
      <c r="AY229" s="259" t="s">
        <v>150</v>
      </c>
    </row>
    <row r="230" s="13" customFormat="1">
      <c r="B230" s="260"/>
      <c r="C230" s="261"/>
      <c r="D230" s="250" t="s">
        <v>160</v>
      </c>
      <c r="E230" s="262" t="s">
        <v>21</v>
      </c>
      <c r="F230" s="263" t="s">
        <v>164</v>
      </c>
      <c r="G230" s="261"/>
      <c r="H230" s="264">
        <v>828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160</v>
      </c>
      <c r="AU230" s="270" t="s">
        <v>81</v>
      </c>
      <c r="AV230" s="13" t="s">
        <v>158</v>
      </c>
      <c r="AW230" s="13" t="s">
        <v>35</v>
      </c>
      <c r="AX230" s="13" t="s">
        <v>78</v>
      </c>
      <c r="AY230" s="270" t="s">
        <v>150</v>
      </c>
    </row>
    <row r="231" s="1" customFormat="1" ht="16.5" customHeight="1">
      <c r="B231" s="47"/>
      <c r="C231" s="285" t="s">
        <v>460</v>
      </c>
      <c r="D231" s="285" t="s">
        <v>329</v>
      </c>
      <c r="E231" s="286" t="s">
        <v>461</v>
      </c>
      <c r="F231" s="287" t="s">
        <v>462</v>
      </c>
      <c r="G231" s="288" t="s">
        <v>156</v>
      </c>
      <c r="H231" s="289">
        <v>828</v>
      </c>
      <c r="I231" s="290"/>
      <c r="J231" s="291">
        <f>ROUND(I231*H231,2)</f>
        <v>0</v>
      </c>
      <c r="K231" s="287" t="s">
        <v>21</v>
      </c>
      <c r="L231" s="292"/>
      <c r="M231" s="293" t="s">
        <v>21</v>
      </c>
      <c r="N231" s="294" t="s">
        <v>42</v>
      </c>
      <c r="O231" s="48"/>
      <c r="P231" s="245">
        <f>O231*H231</f>
        <v>0</v>
      </c>
      <c r="Q231" s="245">
        <v>0.0048700000000000002</v>
      </c>
      <c r="R231" s="245">
        <f>Q231*H231</f>
        <v>4.0323599999999997</v>
      </c>
      <c r="S231" s="245">
        <v>0</v>
      </c>
      <c r="T231" s="246">
        <f>S231*H231</f>
        <v>0</v>
      </c>
      <c r="AR231" s="25" t="s">
        <v>198</v>
      </c>
      <c r="AT231" s="25" t="s">
        <v>329</v>
      </c>
      <c r="AU231" s="25" t="s">
        <v>81</v>
      </c>
      <c r="AY231" s="25" t="s">
        <v>150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25" t="s">
        <v>78</v>
      </c>
      <c r="BK231" s="247">
        <f>ROUND(I231*H231,2)</f>
        <v>0</v>
      </c>
      <c r="BL231" s="25" t="s">
        <v>158</v>
      </c>
      <c r="BM231" s="25" t="s">
        <v>463</v>
      </c>
    </row>
    <row r="232" s="12" customFormat="1">
      <c r="B232" s="248"/>
      <c r="C232" s="249"/>
      <c r="D232" s="250" t="s">
        <v>160</v>
      </c>
      <c r="E232" s="251" t="s">
        <v>21</v>
      </c>
      <c r="F232" s="252" t="s">
        <v>464</v>
      </c>
      <c r="G232" s="249"/>
      <c r="H232" s="253">
        <v>828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160</v>
      </c>
      <c r="AU232" s="259" t="s">
        <v>81</v>
      </c>
      <c r="AV232" s="12" t="s">
        <v>81</v>
      </c>
      <c r="AW232" s="12" t="s">
        <v>35</v>
      </c>
      <c r="AX232" s="12" t="s">
        <v>78</v>
      </c>
      <c r="AY232" s="259" t="s">
        <v>150</v>
      </c>
    </row>
    <row r="233" s="1" customFormat="1" ht="16.5" customHeight="1">
      <c r="B233" s="47"/>
      <c r="C233" s="236" t="s">
        <v>465</v>
      </c>
      <c r="D233" s="236" t="s">
        <v>153</v>
      </c>
      <c r="E233" s="237" t="s">
        <v>466</v>
      </c>
      <c r="F233" s="238" t="s">
        <v>467</v>
      </c>
      <c r="G233" s="239" t="s">
        <v>305</v>
      </c>
      <c r="H233" s="240">
        <v>379.22199999999998</v>
      </c>
      <c r="I233" s="241"/>
      <c r="J233" s="242">
        <f>ROUND(I233*H233,2)</f>
        <v>0</v>
      </c>
      <c r="K233" s="238" t="s">
        <v>21</v>
      </c>
      <c r="L233" s="73"/>
      <c r="M233" s="243" t="s">
        <v>21</v>
      </c>
      <c r="N233" s="244" t="s">
        <v>42</v>
      </c>
      <c r="O233" s="48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5" t="s">
        <v>158</v>
      </c>
      <c r="AT233" s="25" t="s">
        <v>153</v>
      </c>
      <c r="AU233" s="25" t="s">
        <v>81</v>
      </c>
      <c r="AY233" s="25" t="s">
        <v>150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25" t="s">
        <v>78</v>
      </c>
      <c r="BK233" s="247">
        <f>ROUND(I233*H233,2)</f>
        <v>0</v>
      </c>
      <c r="BL233" s="25" t="s">
        <v>158</v>
      </c>
      <c r="BM233" s="25" t="s">
        <v>468</v>
      </c>
    </row>
    <row r="234" s="14" customFormat="1">
      <c r="B234" s="271"/>
      <c r="C234" s="272"/>
      <c r="D234" s="250" t="s">
        <v>160</v>
      </c>
      <c r="E234" s="273" t="s">
        <v>21</v>
      </c>
      <c r="F234" s="274" t="s">
        <v>469</v>
      </c>
      <c r="G234" s="272"/>
      <c r="H234" s="273" t="s">
        <v>21</v>
      </c>
      <c r="I234" s="275"/>
      <c r="J234" s="272"/>
      <c r="K234" s="272"/>
      <c r="L234" s="276"/>
      <c r="M234" s="277"/>
      <c r="N234" s="278"/>
      <c r="O234" s="278"/>
      <c r="P234" s="278"/>
      <c r="Q234" s="278"/>
      <c r="R234" s="278"/>
      <c r="S234" s="278"/>
      <c r="T234" s="279"/>
      <c r="AT234" s="280" t="s">
        <v>160</v>
      </c>
      <c r="AU234" s="280" t="s">
        <v>81</v>
      </c>
      <c r="AV234" s="14" t="s">
        <v>78</v>
      </c>
      <c r="AW234" s="14" t="s">
        <v>35</v>
      </c>
      <c r="AX234" s="14" t="s">
        <v>71</v>
      </c>
      <c r="AY234" s="280" t="s">
        <v>150</v>
      </c>
    </row>
    <row r="235" s="12" customFormat="1">
      <c r="B235" s="248"/>
      <c r="C235" s="249"/>
      <c r="D235" s="250" t="s">
        <v>160</v>
      </c>
      <c r="E235" s="251" t="s">
        <v>21</v>
      </c>
      <c r="F235" s="252" t="s">
        <v>470</v>
      </c>
      <c r="G235" s="249"/>
      <c r="H235" s="253">
        <v>265.78199999999998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160</v>
      </c>
      <c r="AU235" s="259" t="s">
        <v>81</v>
      </c>
      <c r="AV235" s="12" t="s">
        <v>81</v>
      </c>
      <c r="AW235" s="12" t="s">
        <v>35</v>
      </c>
      <c r="AX235" s="12" t="s">
        <v>71</v>
      </c>
      <c r="AY235" s="259" t="s">
        <v>150</v>
      </c>
    </row>
    <row r="236" s="12" customFormat="1">
      <c r="B236" s="248"/>
      <c r="C236" s="249"/>
      <c r="D236" s="250" t="s">
        <v>160</v>
      </c>
      <c r="E236" s="251" t="s">
        <v>21</v>
      </c>
      <c r="F236" s="252" t="s">
        <v>471</v>
      </c>
      <c r="G236" s="249"/>
      <c r="H236" s="253">
        <v>15.916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160</v>
      </c>
      <c r="AU236" s="259" t="s">
        <v>81</v>
      </c>
      <c r="AV236" s="12" t="s">
        <v>81</v>
      </c>
      <c r="AW236" s="12" t="s">
        <v>35</v>
      </c>
      <c r="AX236" s="12" t="s">
        <v>71</v>
      </c>
      <c r="AY236" s="259" t="s">
        <v>150</v>
      </c>
    </row>
    <row r="237" s="12" customFormat="1">
      <c r="B237" s="248"/>
      <c r="C237" s="249"/>
      <c r="D237" s="250" t="s">
        <v>160</v>
      </c>
      <c r="E237" s="251" t="s">
        <v>21</v>
      </c>
      <c r="F237" s="252" t="s">
        <v>472</v>
      </c>
      <c r="G237" s="249"/>
      <c r="H237" s="253">
        <v>97.524000000000001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AT237" s="259" t="s">
        <v>160</v>
      </c>
      <c r="AU237" s="259" t="s">
        <v>81</v>
      </c>
      <c r="AV237" s="12" t="s">
        <v>81</v>
      </c>
      <c r="AW237" s="12" t="s">
        <v>35</v>
      </c>
      <c r="AX237" s="12" t="s">
        <v>71</v>
      </c>
      <c r="AY237" s="259" t="s">
        <v>150</v>
      </c>
    </row>
    <row r="238" s="13" customFormat="1">
      <c r="B238" s="260"/>
      <c r="C238" s="261"/>
      <c r="D238" s="250" t="s">
        <v>160</v>
      </c>
      <c r="E238" s="262" t="s">
        <v>21</v>
      </c>
      <c r="F238" s="263" t="s">
        <v>164</v>
      </c>
      <c r="G238" s="261"/>
      <c r="H238" s="264">
        <v>379.22199999999998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160</v>
      </c>
      <c r="AU238" s="270" t="s">
        <v>81</v>
      </c>
      <c r="AV238" s="13" t="s">
        <v>158</v>
      </c>
      <c r="AW238" s="13" t="s">
        <v>35</v>
      </c>
      <c r="AX238" s="13" t="s">
        <v>78</v>
      </c>
      <c r="AY238" s="270" t="s">
        <v>150</v>
      </c>
    </row>
    <row r="239" s="1" customFormat="1" ht="16.5" customHeight="1">
      <c r="B239" s="47"/>
      <c r="C239" s="236" t="s">
        <v>473</v>
      </c>
      <c r="D239" s="236" t="s">
        <v>153</v>
      </c>
      <c r="E239" s="237" t="s">
        <v>474</v>
      </c>
      <c r="F239" s="238" t="s">
        <v>475</v>
      </c>
      <c r="G239" s="239" t="s">
        <v>252</v>
      </c>
      <c r="H239" s="240">
        <v>739.70399999999995</v>
      </c>
      <c r="I239" s="241"/>
      <c r="J239" s="242">
        <f>ROUND(I239*H239,2)</f>
        <v>0</v>
      </c>
      <c r="K239" s="238" t="s">
        <v>21</v>
      </c>
      <c r="L239" s="73"/>
      <c r="M239" s="243" t="s">
        <v>21</v>
      </c>
      <c r="N239" s="244" t="s">
        <v>42</v>
      </c>
      <c r="O239" s="48"/>
      <c r="P239" s="245">
        <f>O239*H239</f>
        <v>0</v>
      </c>
      <c r="Q239" s="245">
        <v>0.041739999999999999</v>
      </c>
      <c r="R239" s="245">
        <f>Q239*H239</f>
        <v>30.875244959999996</v>
      </c>
      <c r="S239" s="245">
        <v>0</v>
      </c>
      <c r="T239" s="246">
        <f>S239*H239</f>
        <v>0</v>
      </c>
      <c r="AR239" s="25" t="s">
        <v>158</v>
      </c>
      <c r="AT239" s="25" t="s">
        <v>153</v>
      </c>
      <c r="AU239" s="25" t="s">
        <v>81</v>
      </c>
      <c r="AY239" s="25" t="s">
        <v>150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25" t="s">
        <v>78</v>
      </c>
      <c r="BK239" s="247">
        <f>ROUND(I239*H239,2)</f>
        <v>0</v>
      </c>
      <c r="BL239" s="25" t="s">
        <v>158</v>
      </c>
      <c r="BM239" s="25" t="s">
        <v>476</v>
      </c>
    </row>
    <row r="240" s="14" customFormat="1">
      <c r="B240" s="271"/>
      <c r="C240" s="272"/>
      <c r="D240" s="250" t="s">
        <v>160</v>
      </c>
      <c r="E240" s="273" t="s">
        <v>21</v>
      </c>
      <c r="F240" s="274" t="s">
        <v>477</v>
      </c>
      <c r="G240" s="272"/>
      <c r="H240" s="273" t="s">
        <v>21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AT240" s="280" t="s">
        <v>160</v>
      </c>
      <c r="AU240" s="280" t="s">
        <v>81</v>
      </c>
      <c r="AV240" s="14" t="s">
        <v>78</v>
      </c>
      <c r="AW240" s="14" t="s">
        <v>35</v>
      </c>
      <c r="AX240" s="14" t="s">
        <v>71</v>
      </c>
      <c r="AY240" s="280" t="s">
        <v>150</v>
      </c>
    </row>
    <row r="241" s="12" customFormat="1">
      <c r="B241" s="248"/>
      <c r="C241" s="249"/>
      <c r="D241" s="250" t="s">
        <v>160</v>
      </c>
      <c r="E241" s="251" t="s">
        <v>21</v>
      </c>
      <c r="F241" s="252" t="s">
        <v>478</v>
      </c>
      <c r="G241" s="249"/>
      <c r="H241" s="253">
        <v>303.02600000000001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160</v>
      </c>
      <c r="AU241" s="259" t="s">
        <v>81</v>
      </c>
      <c r="AV241" s="12" t="s">
        <v>81</v>
      </c>
      <c r="AW241" s="12" t="s">
        <v>35</v>
      </c>
      <c r="AX241" s="12" t="s">
        <v>71</v>
      </c>
      <c r="AY241" s="259" t="s">
        <v>150</v>
      </c>
    </row>
    <row r="242" s="12" customFormat="1">
      <c r="B242" s="248"/>
      <c r="C242" s="249"/>
      <c r="D242" s="250" t="s">
        <v>160</v>
      </c>
      <c r="E242" s="251" t="s">
        <v>21</v>
      </c>
      <c r="F242" s="252" t="s">
        <v>479</v>
      </c>
      <c r="G242" s="249"/>
      <c r="H242" s="253">
        <v>61.317999999999998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AT242" s="259" t="s">
        <v>160</v>
      </c>
      <c r="AU242" s="259" t="s">
        <v>81</v>
      </c>
      <c r="AV242" s="12" t="s">
        <v>81</v>
      </c>
      <c r="AW242" s="12" t="s">
        <v>35</v>
      </c>
      <c r="AX242" s="12" t="s">
        <v>71</v>
      </c>
      <c r="AY242" s="259" t="s">
        <v>150</v>
      </c>
    </row>
    <row r="243" s="12" customFormat="1">
      <c r="B243" s="248"/>
      <c r="C243" s="249"/>
      <c r="D243" s="250" t="s">
        <v>160</v>
      </c>
      <c r="E243" s="251" t="s">
        <v>21</v>
      </c>
      <c r="F243" s="252" t="s">
        <v>480</v>
      </c>
      <c r="G243" s="249"/>
      <c r="H243" s="253">
        <v>375.36000000000001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AT243" s="259" t="s">
        <v>160</v>
      </c>
      <c r="AU243" s="259" t="s">
        <v>81</v>
      </c>
      <c r="AV243" s="12" t="s">
        <v>81</v>
      </c>
      <c r="AW243" s="12" t="s">
        <v>35</v>
      </c>
      <c r="AX243" s="12" t="s">
        <v>71</v>
      </c>
      <c r="AY243" s="259" t="s">
        <v>150</v>
      </c>
    </row>
    <row r="244" s="13" customFormat="1">
      <c r="B244" s="260"/>
      <c r="C244" s="261"/>
      <c r="D244" s="250" t="s">
        <v>160</v>
      </c>
      <c r="E244" s="262" t="s">
        <v>21</v>
      </c>
      <c r="F244" s="263" t="s">
        <v>164</v>
      </c>
      <c r="G244" s="261"/>
      <c r="H244" s="264">
        <v>739.70399999999995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160</v>
      </c>
      <c r="AU244" s="270" t="s">
        <v>81</v>
      </c>
      <c r="AV244" s="13" t="s">
        <v>158</v>
      </c>
      <c r="AW244" s="13" t="s">
        <v>35</v>
      </c>
      <c r="AX244" s="13" t="s">
        <v>78</v>
      </c>
      <c r="AY244" s="270" t="s">
        <v>150</v>
      </c>
    </row>
    <row r="245" s="1" customFormat="1" ht="16.5" customHeight="1">
      <c r="B245" s="47"/>
      <c r="C245" s="236" t="s">
        <v>481</v>
      </c>
      <c r="D245" s="236" t="s">
        <v>153</v>
      </c>
      <c r="E245" s="237" t="s">
        <v>482</v>
      </c>
      <c r="F245" s="238" t="s">
        <v>483</v>
      </c>
      <c r="G245" s="239" t="s">
        <v>252</v>
      </c>
      <c r="H245" s="240">
        <v>739.70399999999995</v>
      </c>
      <c r="I245" s="241"/>
      <c r="J245" s="242">
        <f>ROUND(I245*H245,2)</f>
        <v>0</v>
      </c>
      <c r="K245" s="238" t="s">
        <v>157</v>
      </c>
      <c r="L245" s="73"/>
      <c r="M245" s="243" t="s">
        <v>21</v>
      </c>
      <c r="N245" s="244" t="s">
        <v>42</v>
      </c>
      <c r="O245" s="48"/>
      <c r="P245" s="245">
        <f>O245*H245</f>
        <v>0</v>
      </c>
      <c r="Q245" s="245">
        <v>2.0000000000000002E-05</v>
      </c>
      <c r="R245" s="245">
        <f>Q245*H245</f>
        <v>0.014794079999999999</v>
      </c>
      <c r="S245" s="245">
        <v>0</v>
      </c>
      <c r="T245" s="246">
        <f>S245*H245</f>
        <v>0</v>
      </c>
      <c r="AR245" s="25" t="s">
        <v>158</v>
      </c>
      <c r="AT245" s="25" t="s">
        <v>153</v>
      </c>
      <c r="AU245" s="25" t="s">
        <v>81</v>
      </c>
      <c r="AY245" s="25" t="s">
        <v>150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25" t="s">
        <v>78</v>
      </c>
      <c r="BK245" s="247">
        <f>ROUND(I245*H245,2)</f>
        <v>0</v>
      </c>
      <c r="BL245" s="25" t="s">
        <v>158</v>
      </c>
      <c r="BM245" s="25" t="s">
        <v>484</v>
      </c>
    </row>
    <row r="246" s="1" customFormat="1" ht="25.5" customHeight="1">
      <c r="B246" s="47"/>
      <c r="C246" s="236" t="s">
        <v>485</v>
      </c>
      <c r="D246" s="236" t="s">
        <v>153</v>
      </c>
      <c r="E246" s="237" t="s">
        <v>486</v>
      </c>
      <c r="F246" s="238" t="s">
        <v>487</v>
      </c>
      <c r="G246" s="239" t="s">
        <v>332</v>
      </c>
      <c r="H246" s="240">
        <v>56.883000000000003</v>
      </c>
      <c r="I246" s="241"/>
      <c r="J246" s="242">
        <f>ROUND(I246*H246,2)</f>
        <v>0</v>
      </c>
      <c r="K246" s="238" t="s">
        <v>157</v>
      </c>
      <c r="L246" s="73"/>
      <c r="M246" s="243" t="s">
        <v>21</v>
      </c>
      <c r="N246" s="244" t="s">
        <v>42</v>
      </c>
      <c r="O246" s="48"/>
      <c r="P246" s="245">
        <f>O246*H246</f>
        <v>0</v>
      </c>
      <c r="Q246" s="245">
        <v>1.04877</v>
      </c>
      <c r="R246" s="245">
        <f>Q246*H246</f>
        <v>59.657183910000001</v>
      </c>
      <c r="S246" s="245">
        <v>0</v>
      </c>
      <c r="T246" s="246">
        <f>S246*H246</f>
        <v>0</v>
      </c>
      <c r="AR246" s="25" t="s">
        <v>158</v>
      </c>
      <c r="AT246" s="25" t="s">
        <v>153</v>
      </c>
      <c r="AU246" s="25" t="s">
        <v>81</v>
      </c>
      <c r="AY246" s="25" t="s">
        <v>150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25" t="s">
        <v>78</v>
      </c>
      <c r="BK246" s="247">
        <f>ROUND(I246*H246,2)</f>
        <v>0</v>
      </c>
      <c r="BL246" s="25" t="s">
        <v>158</v>
      </c>
      <c r="BM246" s="25" t="s">
        <v>488</v>
      </c>
    </row>
    <row r="247" s="14" customFormat="1">
      <c r="B247" s="271"/>
      <c r="C247" s="272"/>
      <c r="D247" s="250" t="s">
        <v>160</v>
      </c>
      <c r="E247" s="273" t="s">
        <v>21</v>
      </c>
      <c r="F247" s="274" t="s">
        <v>489</v>
      </c>
      <c r="G247" s="272"/>
      <c r="H247" s="273" t="s">
        <v>21</v>
      </c>
      <c r="I247" s="275"/>
      <c r="J247" s="272"/>
      <c r="K247" s="272"/>
      <c r="L247" s="276"/>
      <c r="M247" s="277"/>
      <c r="N247" s="278"/>
      <c r="O247" s="278"/>
      <c r="P247" s="278"/>
      <c r="Q247" s="278"/>
      <c r="R247" s="278"/>
      <c r="S247" s="278"/>
      <c r="T247" s="279"/>
      <c r="AT247" s="280" t="s">
        <v>160</v>
      </c>
      <c r="AU247" s="280" t="s">
        <v>81</v>
      </c>
      <c r="AV247" s="14" t="s">
        <v>78</v>
      </c>
      <c r="AW247" s="14" t="s">
        <v>35</v>
      </c>
      <c r="AX247" s="14" t="s">
        <v>71</v>
      </c>
      <c r="AY247" s="280" t="s">
        <v>150</v>
      </c>
    </row>
    <row r="248" s="12" customFormat="1">
      <c r="B248" s="248"/>
      <c r="C248" s="249"/>
      <c r="D248" s="250" t="s">
        <v>160</v>
      </c>
      <c r="E248" s="251" t="s">
        <v>21</v>
      </c>
      <c r="F248" s="252" t="s">
        <v>490</v>
      </c>
      <c r="G248" s="249"/>
      <c r="H248" s="253">
        <v>56.883000000000003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160</v>
      </c>
      <c r="AU248" s="259" t="s">
        <v>81</v>
      </c>
      <c r="AV248" s="12" t="s">
        <v>81</v>
      </c>
      <c r="AW248" s="12" t="s">
        <v>35</v>
      </c>
      <c r="AX248" s="12" t="s">
        <v>78</v>
      </c>
      <c r="AY248" s="259" t="s">
        <v>150</v>
      </c>
    </row>
    <row r="249" s="1" customFormat="1" ht="16.5" customHeight="1">
      <c r="B249" s="47"/>
      <c r="C249" s="236" t="s">
        <v>491</v>
      </c>
      <c r="D249" s="236" t="s">
        <v>153</v>
      </c>
      <c r="E249" s="237" t="s">
        <v>492</v>
      </c>
      <c r="F249" s="238" t="s">
        <v>493</v>
      </c>
      <c r="G249" s="239" t="s">
        <v>297</v>
      </c>
      <c r="H249" s="240">
        <v>281.39999999999998</v>
      </c>
      <c r="I249" s="241"/>
      <c r="J249" s="242">
        <f>ROUND(I249*H249,2)</f>
        <v>0</v>
      </c>
      <c r="K249" s="238" t="s">
        <v>157</v>
      </c>
      <c r="L249" s="73"/>
      <c r="M249" s="243" t="s">
        <v>21</v>
      </c>
      <c r="N249" s="244" t="s">
        <v>42</v>
      </c>
      <c r="O249" s="48"/>
      <c r="P249" s="245">
        <f>O249*H249</f>
        <v>0</v>
      </c>
      <c r="Q249" s="245">
        <v>6.0000000000000002E-05</v>
      </c>
      <c r="R249" s="245">
        <f>Q249*H249</f>
        <v>0.016884</v>
      </c>
      <c r="S249" s="245">
        <v>0</v>
      </c>
      <c r="T249" s="246">
        <f>S249*H249</f>
        <v>0</v>
      </c>
      <c r="AR249" s="25" t="s">
        <v>158</v>
      </c>
      <c r="AT249" s="25" t="s">
        <v>153</v>
      </c>
      <c r="AU249" s="25" t="s">
        <v>81</v>
      </c>
      <c r="AY249" s="25" t="s">
        <v>150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25" t="s">
        <v>78</v>
      </c>
      <c r="BK249" s="247">
        <f>ROUND(I249*H249,2)</f>
        <v>0</v>
      </c>
      <c r="BL249" s="25" t="s">
        <v>158</v>
      </c>
      <c r="BM249" s="25" t="s">
        <v>494</v>
      </c>
    </row>
    <row r="250" s="12" customFormat="1">
      <c r="B250" s="248"/>
      <c r="C250" s="249"/>
      <c r="D250" s="250" t="s">
        <v>160</v>
      </c>
      <c r="E250" s="251" t="s">
        <v>21</v>
      </c>
      <c r="F250" s="252" t="s">
        <v>495</v>
      </c>
      <c r="G250" s="249"/>
      <c r="H250" s="253">
        <v>281.39999999999998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160</v>
      </c>
      <c r="AU250" s="259" t="s">
        <v>81</v>
      </c>
      <c r="AV250" s="12" t="s">
        <v>81</v>
      </c>
      <c r="AW250" s="12" t="s">
        <v>35</v>
      </c>
      <c r="AX250" s="12" t="s">
        <v>78</v>
      </c>
      <c r="AY250" s="259" t="s">
        <v>150</v>
      </c>
    </row>
    <row r="251" s="1" customFormat="1" ht="16.5" customHeight="1">
      <c r="B251" s="47"/>
      <c r="C251" s="236" t="s">
        <v>496</v>
      </c>
      <c r="D251" s="236" t="s">
        <v>153</v>
      </c>
      <c r="E251" s="237" t="s">
        <v>497</v>
      </c>
      <c r="F251" s="238" t="s">
        <v>498</v>
      </c>
      <c r="G251" s="239" t="s">
        <v>305</v>
      </c>
      <c r="H251" s="240">
        <v>153.74199999999999</v>
      </c>
      <c r="I251" s="241"/>
      <c r="J251" s="242">
        <f>ROUND(I251*H251,2)</f>
        <v>0</v>
      </c>
      <c r="K251" s="238" t="s">
        <v>157</v>
      </c>
      <c r="L251" s="73"/>
      <c r="M251" s="243" t="s">
        <v>21</v>
      </c>
      <c r="N251" s="244" t="s">
        <v>42</v>
      </c>
      <c r="O251" s="48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AR251" s="25" t="s">
        <v>158</v>
      </c>
      <c r="AT251" s="25" t="s">
        <v>153</v>
      </c>
      <c r="AU251" s="25" t="s">
        <v>81</v>
      </c>
      <c r="AY251" s="25" t="s">
        <v>150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25" t="s">
        <v>78</v>
      </c>
      <c r="BK251" s="247">
        <f>ROUND(I251*H251,2)</f>
        <v>0</v>
      </c>
      <c r="BL251" s="25" t="s">
        <v>158</v>
      </c>
      <c r="BM251" s="25" t="s">
        <v>499</v>
      </c>
    </row>
    <row r="252" s="12" customFormat="1">
      <c r="B252" s="248"/>
      <c r="C252" s="249"/>
      <c r="D252" s="250" t="s">
        <v>160</v>
      </c>
      <c r="E252" s="251" t="s">
        <v>21</v>
      </c>
      <c r="F252" s="252" t="s">
        <v>500</v>
      </c>
      <c r="G252" s="249"/>
      <c r="H252" s="253">
        <v>69.387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160</v>
      </c>
      <c r="AU252" s="259" t="s">
        <v>81</v>
      </c>
      <c r="AV252" s="12" t="s">
        <v>81</v>
      </c>
      <c r="AW252" s="12" t="s">
        <v>35</v>
      </c>
      <c r="AX252" s="12" t="s">
        <v>71</v>
      </c>
      <c r="AY252" s="259" t="s">
        <v>150</v>
      </c>
    </row>
    <row r="253" s="12" customFormat="1">
      <c r="B253" s="248"/>
      <c r="C253" s="249"/>
      <c r="D253" s="250" t="s">
        <v>160</v>
      </c>
      <c r="E253" s="251" t="s">
        <v>21</v>
      </c>
      <c r="F253" s="252" t="s">
        <v>501</v>
      </c>
      <c r="G253" s="249"/>
      <c r="H253" s="253">
        <v>84.355000000000004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160</v>
      </c>
      <c r="AU253" s="259" t="s">
        <v>81</v>
      </c>
      <c r="AV253" s="12" t="s">
        <v>81</v>
      </c>
      <c r="AW253" s="12" t="s">
        <v>35</v>
      </c>
      <c r="AX253" s="12" t="s">
        <v>71</v>
      </c>
      <c r="AY253" s="259" t="s">
        <v>150</v>
      </c>
    </row>
    <row r="254" s="13" customFormat="1">
      <c r="B254" s="260"/>
      <c r="C254" s="261"/>
      <c r="D254" s="250" t="s">
        <v>160</v>
      </c>
      <c r="E254" s="262" t="s">
        <v>21</v>
      </c>
      <c r="F254" s="263" t="s">
        <v>164</v>
      </c>
      <c r="G254" s="261"/>
      <c r="H254" s="264">
        <v>153.74199999999999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160</v>
      </c>
      <c r="AU254" s="270" t="s">
        <v>81</v>
      </c>
      <c r="AV254" s="13" t="s">
        <v>158</v>
      </c>
      <c r="AW254" s="13" t="s">
        <v>35</v>
      </c>
      <c r="AX254" s="13" t="s">
        <v>78</v>
      </c>
      <c r="AY254" s="270" t="s">
        <v>150</v>
      </c>
    </row>
    <row r="255" s="1" customFormat="1" ht="25.5" customHeight="1">
      <c r="B255" s="47"/>
      <c r="C255" s="236" t="s">
        <v>502</v>
      </c>
      <c r="D255" s="236" t="s">
        <v>153</v>
      </c>
      <c r="E255" s="237" t="s">
        <v>503</v>
      </c>
      <c r="F255" s="238" t="s">
        <v>504</v>
      </c>
      <c r="G255" s="239" t="s">
        <v>252</v>
      </c>
      <c r="H255" s="240">
        <v>277.79399999999998</v>
      </c>
      <c r="I255" s="241"/>
      <c r="J255" s="242">
        <f>ROUND(I255*H255,2)</f>
        <v>0</v>
      </c>
      <c r="K255" s="238" t="s">
        <v>157</v>
      </c>
      <c r="L255" s="73"/>
      <c r="M255" s="243" t="s">
        <v>21</v>
      </c>
      <c r="N255" s="244" t="s">
        <v>42</v>
      </c>
      <c r="O255" s="48"/>
      <c r="P255" s="245">
        <f>O255*H255</f>
        <v>0</v>
      </c>
      <c r="Q255" s="245">
        <v>0.00132</v>
      </c>
      <c r="R255" s="245">
        <f>Q255*H255</f>
        <v>0.36668807999999997</v>
      </c>
      <c r="S255" s="245">
        <v>0</v>
      </c>
      <c r="T255" s="246">
        <f>S255*H255</f>
        <v>0</v>
      </c>
      <c r="AR255" s="25" t="s">
        <v>158</v>
      </c>
      <c r="AT255" s="25" t="s">
        <v>153</v>
      </c>
      <c r="AU255" s="25" t="s">
        <v>81</v>
      </c>
      <c r="AY255" s="25" t="s">
        <v>150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25" t="s">
        <v>78</v>
      </c>
      <c r="BK255" s="247">
        <f>ROUND(I255*H255,2)</f>
        <v>0</v>
      </c>
      <c r="BL255" s="25" t="s">
        <v>158</v>
      </c>
      <c r="BM255" s="25" t="s">
        <v>505</v>
      </c>
    </row>
    <row r="256" s="12" customFormat="1">
      <c r="B256" s="248"/>
      <c r="C256" s="249"/>
      <c r="D256" s="250" t="s">
        <v>160</v>
      </c>
      <c r="E256" s="251" t="s">
        <v>21</v>
      </c>
      <c r="F256" s="252" t="s">
        <v>506</v>
      </c>
      <c r="G256" s="249"/>
      <c r="H256" s="253">
        <v>131.483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160</v>
      </c>
      <c r="AU256" s="259" t="s">
        <v>81</v>
      </c>
      <c r="AV256" s="12" t="s">
        <v>81</v>
      </c>
      <c r="AW256" s="12" t="s">
        <v>35</v>
      </c>
      <c r="AX256" s="12" t="s">
        <v>71</v>
      </c>
      <c r="AY256" s="259" t="s">
        <v>150</v>
      </c>
    </row>
    <row r="257" s="12" customFormat="1">
      <c r="B257" s="248"/>
      <c r="C257" s="249"/>
      <c r="D257" s="250" t="s">
        <v>160</v>
      </c>
      <c r="E257" s="251" t="s">
        <v>21</v>
      </c>
      <c r="F257" s="252" t="s">
        <v>507</v>
      </c>
      <c r="G257" s="249"/>
      <c r="H257" s="253">
        <v>146.31100000000001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160</v>
      </c>
      <c r="AU257" s="259" t="s">
        <v>81</v>
      </c>
      <c r="AV257" s="12" t="s">
        <v>81</v>
      </c>
      <c r="AW257" s="12" t="s">
        <v>35</v>
      </c>
      <c r="AX257" s="12" t="s">
        <v>71</v>
      </c>
      <c r="AY257" s="259" t="s">
        <v>150</v>
      </c>
    </row>
    <row r="258" s="13" customFormat="1">
      <c r="B258" s="260"/>
      <c r="C258" s="261"/>
      <c r="D258" s="250" t="s">
        <v>160</v>
      </c>
      <c r="E258" s="262" t="s">
        <v>21</v>
      </c>
      <c r="F258" s="263" t="s">
        <v>164</v>
      </c>
      <c r="G258" s="261"/>
      <c r="H258" s="264">
        <v>277.79399999999998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AT258" s="270" t="s">
        <v>160</v>
      </c>
      <c r="AU258" s="270" t="s">
        <v>81</v>
      </c>
      <c r="AV258" s="13" t="s">
        <v>158</v>
      </c>
      <c r="AW258" s="13" t="s">
        <v>35</v>
      </c>
      <c r="AX258" s="13" t="s">
        <v>78</v>
      </c>
      <c r="AY258" s="270" t="s">
        <v>150</v>
      </c>
    </row>
    <row r="259" s="1" customFormat="1" ht="25.5" customHeight="1">
      <c r="B259" s="47"/>
      <c r="C259" s="236" t="s">
        <v>508</v>
      </c>
      <c r="D259" s="236" t="s">
        <v>153</v>
      </c>
      <c r="E259" s="237" t="s">
        <v>509</v>
      </c>
      <c r="F259" s="238" t="s">
        <v>510</v>
      </c>
      <c r="G259" s="239" t="s">
        <v>252</v>
      </c>
      <c r="H259" s="240">
        <v>277.79399999999998</v>
      </c>
      <c r="I259" s="241"/>
      <c r="J259" s="242">
        <f>ROUND(I259*H259,2)</f>
        <v>0</v>
      </c>
      <c r="K259" s="238" t="s">
        <v>157</v>
      </c>
      <c r="L259" s="73"/>
      <c r="M259" s="243" t="s">
        <v>21</v>
      </c>
      <c r="N259" s="244" t="s">
        <v>42</v>
      </c>
      <c r="O259" s="48"/>
      <c r="P259" s="245">
        <f>O259*H259</f>
        <v>0</v>
      </c>
      <c r="Q259" s="245">
        <v>4.0000000000000003E-05</v>
      </c>
      <c r="R259" s="245">
        <f>Q259*H259</f>
        <v>0.01111176</v>
      </c>
      <c r="S259" s="245">
        <v>0</v>
      </c>
      <c r="T259" s="246">
        <f>S259*H259</f>
        <v>0</v>
      </c>
      <c r="AR259" s="25" t="s">
        <v>158</v>
      </c>
      <c r="AT259" s="25" t="s">
        <v>153</v>
      </c>
      <c r="AU259" s="25" t="s">
        <v>81</v>
      </c>
      <c r="AY259" s="25" t="s">
        <v>150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25" t="s">
        <v>78</v>
      </c>
      <c r="BK259" s="247">
        <f>ROUND(I259*H259,2)</f>
        <v>0</v>
      </c>
      <c r="BL259" s="25" t="s">
        <v>158</v>
      </c>
      <c r="BM259" s="25" t="s">
        <v>511</v>
      </c>
    </row>
    <row r="260" s="1" customFormat="1" ht="38.25" customHeight="1">
      <c r="B260" s="47"/>
      <c r="C260" s="236" t="s">
        <v>512</v>
      </c>
      <c r="D260" s="236" t="s">
        <v>153</v>
      </c>
      <c r="E260" s="237" t="s">
        <v>513</v>
      </c>
      <c r="F260" s="238" t="s">
        <v>514</v>
      </c>
      <c r="G260" s="239" t="s">
        <v>332</v>
      </c>
      <c r="H260" s="240">
        <v>27.673999999999999</v>
      </c>
      <c r="I260" s="241"/>
      <c r="J260" s="242">
        <f>ROUND(I260*H260,2)</f>
        <v>0</v>
      </c>
      <c r="K260" s="238" t="s">
        <v>157</v>
      </c>
      <c r="L260" s="73"/>
      <c r="M260" s="243" t="s">
        <v>21</v>
      </c>
      <c r="N260" s="244" t="s">
        <v>42</v>
      </c>
      <c r="O260" s="48"/>
      <c r="P260" s="245">
        <f>O260*H260</f>
        <v>0</v>
      </c>
      <c r="Q260" s="245">
        <v>1.0763700000000001</v>
      </c>
      <c r="R260" s="245">
        <f>Q260*H260</f>
        <v>29.787463380000002</v>
      </c>
      <c r="S260" s="245">
        <v>0</v>
      </c>
      <c r="T260" s="246">
        <f>S260*H260</f>
        <v>0</v>
      </c>
      <c r="AR260" s="25" t="s">
        <v>158</v>
      </c>
      <c r="AT260" s="25" t="s">
        <v>153</v>
      </c>
      <c r="AU260" s="25" t="s">
        <v>81</v>
      </c>
      <c r="AY260" s="25" t="s">
        <v>150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25" t="s">
        <v>78</v>
      </c>
      <c r="BK260" s="247">
        <f>ROUND(I260*H260,2)</f>
        <v>0</v>
      </c>
      <c r="BL260" s="25" t="s">
        <v>158</v>
      </c>
      <c r="BM260" s="25" t="s">
        <v>515</v>
      </c>
    </row>
    <row r="261" s="14" customFormat="1">
      <c r="B261" s="271"/>
      <c r="C261" s="272"/>
      <c r="D261" s="250" t="s">
        <v>160</v>
      </c>
      <c r="E261" s="273" t="s">
        <v>21</v>
      </c>
      <c r="F261" s="274" t="s">
        <v>516</v>
      </c>
      <c r="G261" s="272"/>
      <c r="H261" s="273" t="s">
        <v>21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160</v>
      </c>
      <c r="AU261" s="280" t="s">
        <v>81</v>
      </c>
      <c r="AV261" s="14" t="s">
        <v>78</v>
      </c>
      <c r="AW261" s="14" t="s">
        <v>35</v>
      </c>
      <c r="AX261" s="14" t="s">
        <v>71</v>
      </c>
      <c r="AY261" s="280" t="s">
        <v>150</v>
      </c>
    </row>
    <row r="262" s="12" customFormat="1">
      <c r="B262" s="248"/>
      <c r="C262" s="249"/>
      <c r="D262" s="250" t="s">
        <v>160</v>
      </c>
      <c r="E262" s="251" t="s">
        <v>21</v>
      </c>
      <c r="F262" s="252" t="s">
        <v>517</v>
      </c>
      <c r="G262" s="249"/>
      <c r="H262" s="253">
        <v>27.673999999999999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160</v>
      </c>
      <c r="AU262" s="259" t="s">
        <v>81</v>
      </c>
      <c r="AV262" s="12" t="s">
        <v>81</v>
      </c>
      <c r="AW262" s="12" t="s">
        <v>35</v>
      </c>
      <c r="AX262" s="12" t="s">
        <v>78</v>
      </c>
      <c r="AY262" s="259" t="s">
        <v>150</v>
      </c>
    </row>
    <row r="263" s="1" customFormat="1" ht="16.5" customHeight="1">
      <c r="B263" s="47"/>
      <c r="C263" s="236" t="s">
        <v>518</v>
      </c>
      <c r="D263" s="236" t="s">
        <v>153</v>
      </c>
      <c r="E263" s="237" t="s">
        <v>519</v>
      </c>
      <c r="F263" s="238" t="s">
        <v>520</v>
      </c>
      <c r="G263" s="239" t="s">
        <v>297</v>
      </c>
      <c r="H263" s="240">
        <v>5.4000000000000004</v>
      </c>
      <c r="I263" s="241"/>
      <c r="J263" s="242">
        <f>ROUND(I263*H263,2)</f>
        <v>0</v>
      </c>
      <c r="K263" s="238" t="s">
        <v>157</v>
      </c>
      <c r="L263" s="73"/>
      <c r="M263" s="243" t="s">
        <v>21</v>
      </c>
      <c r="N263" s="244" t="s">
        <v>42</v>
      </c>
      <c r="O263" s="48"/>
      <c r="P263" s="245">
        <f>O263*H263</f>
        <v>0</v>
      </c>
      <c r="Q263" s="245">
        <v>0.0044400000000000004</v>
      </c>
      <c r="R263" s="245">
        <f>Q263*H263</f>
        <v>0.023976000000000004</v>
      </c>
      <c r="S263" s="245">
        <v>0</v>
      </c>
      <c r="T263" s="246">
        <f>S263*H263</f>
        <v>0</v>
      </c>
      <c r="AR263" s="25" t="s">
        <v>158</v>
      </c>
      <c r="AT263" s="25" t="s">
        <v>153</v>
      </c>
      <c r="AU263" s="25" t="s">
        <v>81</v>
      </c>
      <c r="AY263" s="25" t="s">
        <v>150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25" t="s">
        <v>78</v>
      </c>
      <c r="BK263" s="247">
        <f>ROUND(I263*H263,2)</f>
        <v>0</v>
      </c>
      <c r="BL263" s="25" t="s">
        <v>158</v>
      </c>
      <c r="BM263" s="25" t="s">
        <v>521</v>
      </c>
    </row>
    <row r="264" s="12" customFormat="1">
      <c r="B264" s="248"/>
      <c r="C264" s="249"/>
      <c r="D264" s="250" t="s">
        <v>160</v>
      </c>
      <c r="E264" s="251" t="s">
        <v>21</v>
      </c>
      <c r="F264" s="252" t="s">
        <v>522</v>
      </c>
      <c r="G264" s="249"/>
      <c r="H264" s="253">
        <v>5.4000000000000004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160</v>
      </c>
      <c r="AU264" s="259" t="s">
        <v>81</v>
      </c>
      <c r="AV264" s="12" t="s">
        <v>81</v>
      </c>
      <c r="AW264" s="12" t="s">
        <v>35</v>
      </c>
      <c r="AX264" s="12" t="s">
        <v>78</v>
      </c>
      <c r="AY264" s="259" t="s">
        <v>150</v>
      </c>
    </row>
    <row r="265" s="1" customFormat="1" ht="25.5" customHeight="1">
      <c r="B265" s="47"/>
      <c r="C265" s="236" t="s">
        <v>523</v>
      </c>
      <c r="D265" s="236" t="s">
        <v>153</v>
      </c>
      <c r="E265" s="237" t="s">
        <v>524</v>
      </c>
      <c r="F265" s="238" t="s">
        <v>525</v>
      </c>
      <c r="G265" s="239" t="s">
        <v>305</v>
      </c>
      <c r="H265" s="240">
        <v>3.2759999999999998</v>
      </c>
      <c r="I265" s="241"/>
      <c r="J265" s="242">
        <f>ROUND(I265*H265,2)</f>
        <v>0</v>
      </c>
      <c r="K265" s="238" t="s">
        <v>157</v>
      </c>
      <c r="L265" s="73"/>
      <c r="M265" s="243" t="s">
        <v>21</v>
      </c>
      <c r="N265" s="244" t="s">
        <v>42</v>
      </c>
      <c r="O265" s="48"/>
      <c r="P265" s="245">
        <f>O265*H265</f>
        <v>0</v>
      </c>
      <c r="Q265" s="245">
        <v>0</v>
      </c>
      <c r="R265" s="245">
        <f>Q265*H265</f>
        <v>0</v>
      </c>
      <c r="S265" s="245">
        <v>2.3999999999999999</v>
      </c>
      <c r="T265" s="246">
        <f>S265*H265</f>
        <v>7.8623999999999992</v>
      </c>
      <c r="AR265" s="25" t="s">
        <v>158</v>
      </c>
      <c r="AT265" s="25" t="s">
        <v>153</v>
      </c>
      <c r="AU265" s="25" t="s">
        <v>81</v>
      </c>
      <c r="AY265" s="25" t="s">
        <v>150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25" t="s">
        <v>78</v>
      </c>
      <c r="BK265" s="247">
        <f>ROUND(I265*H265,2)</f>
        <v>0</v>
      </c>
      <c r="BL265" s="25" t="s">
        <v>158</v>
      </c>
      <c r="BM265" s="25" t="s">
        <v>526</v>
      </c>
    </row>
    <row r="266" s="14" customFormat="1">
      <c r="B266" s="271"/>
      <c r="C266" s="272"/>
      <c r="D266" s="250" t="s">
        <v>160</v>
      </c>
      <c r="E266" s="273" t="s">
        <v>21</v>
      </c>
      <c r="F266" s="274" t="s">
        <v>527</v>
      </c>
      <c r="G266" s="272"/>
      <c r="H266" s="273" t="s">
        <v>21</v>
      </c>
      <c r="I266" s="275"/>
      <c r="J266" s="272"/>
      <c r="K266" s="272"/>
      <c r="L266" s="276"/>
      <c r="M266" s="277"/>
      <c r="N266" s="278"/>
      <c r="O266" s="278"/>
      <c r="P266" s="278"/>
      <c r="Q266" s="278"/>
      <c r="R266" s="278"/>
      <c r="S266" s="278"/>
      <c r="T266" s="279"/>
      <c r="AT266" s="280" t="s">
        <v>160</v>
      </c>
      <c r="AU266" s="280" t="s">
        <v>81</v>
      </c>
      <c r="AV266" s="14" t="s">
        <v>78</v>
      </c>
      <c r="AW266" s="14" t="s">
        <v>35</v>
      </c>
      <c r="AX266" s="14" t="s">
        <v>71</v>
      </c>
      <c r="AY266" s="280" t="s">
        <v>150</v>
      </c>
    </row>
    <row r="267" s="12" customFormat="1">
      <c r="B267" s="248"/>
      <c r="C267" s="249"/>
      <c r="D267" s="250" t="s">
        <v>160</v>
      </c>
      <c r="E267" s="251" t="s">
        <v>21</v>
      </c>
      <c r="F267" s="252" t="s">
        <v>528</v>
      </c>
      <c r="G267" s="249"/>
      <c r="H267" s="253">
        <v>3.2759999999999998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AT267" s="259" t="s">
        <v>160</v>
      </c>
      <c r="AU267" s="259" t="s">
        <v>81</v>
      </c>
      <c r="AV267" s="12" t="s">
        <v>81</v>
      </c>
      <c r="AW267" s="12" t="s">
        <v>35</v>
      </c>
      <c r="AX267" s="12" t="s">
        <v>78</v>
      </c>
      <c r="AY267" s="259" t="s">
        <v>150</v>
      </c>
    </row>
    <row r="268" s="1" customFormat="1" ht="16.5" customHeight="1">
      <c r="B268" s="47"/>
      <c r="C268" s="236" t="s">
        <v>529</v>
      </c>
      <c r="D268" s="236" t="s">
        <v>153</v>
      </c>
      <c r="E268" s="237" t="s">
        <v>530</v>
      </c>
      <c r="F268" s="238" t="s">
        <v>531</v>
      </c>
      <c r="G268" s="239" t="s">
        <v>297</v>
      </c>
      <c r="H268" s="240">
        <v>1026.9000000000001</v>
      </c>
      <c r="I268" s="241"/>
      <c r="J268" s="242">
        <f>ROUND(I268*H268,2)</f>
        <v>0</v>
      </c>
      <c r="K268" s="238" t="s">
        <v>157</v>
      </c>
      <c r="L268" s="73"/>
      <c r="M268" s="243" t="s">
        <v>21</v>
      </c>
      <c r="N268" s="244" t="s">
        <v>42</v>
      </c>
      <c r="O268" s="48"/>
      <c r="P268" s="245">
        <f>O268*H268</f>
        <v>0</v>
      </c>
      <c r="Q268" s="245">
        <v>0.00044999999999999999</v>
      </c>
      <c r="R268" s="245">
        <f>Q268*H268</f>
        <v>0.46210500000000004</v>
      </c>
      <c r="S268" s="245">
        <v>0</v>
      </c>
      <c r="T268" s="246">
        <f>S268*H268</f>
        <v>0</v>
      </c>
      <c r="AR268" s="25" t="s">
        <v>158</v>
      </c>
      <c r="AT268" s="25" t="s">
        <v>153</v>
      </c>
      <c r="AU268" s="25" t="s">
        <v>81</v>
      </c>
      <c r="AY268" s="25" t="s">
        <v>150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25" t="s">
        <v>78</v>
      </c>
      <c r="BK268" s="247">
        <f>ROUND(I268*H268,2)</f>
        <v>0</v>
      </c>
      <c r="BL268" s="25" t="s">
        <v>158</v>
      </c>
      <c r="BM268" s="25" t="s">
        <v>532</v>
      </c>
    </row>
    <row r="269" s="14" customFormat="1">
      <c r="B269" s="271"/>
      <c r="C269" s="272"/>
      <c r="D269" s="250" t="s">
        <v>160</v>
      </c>
      <c r="E269" s="273" t="s">
        <v>21</v>
      </c>
      <c r="F269" s="274" t="s">
        <v>533</v>
      </c>
      <c r="G269" s="272"/>
      <c r="H269" s="273" t="s">
        <v>21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AT269" s="280" t="s">
        <v>160</v>
      </c>
      <c r="AU269" s="280" t="s">
        <v>81</v>
      </c>
      <c r="AV269" s="14" t="s">
        <v>78</v>
      </c>
      <c r="AW269" s="14" t="s">
        <v>35</v>
      </c>
      <c r="AX269" s="14" t="s">
        <v>71</v>
      </c>
      <c r="AY269" s="280" t="s">
        <v>150</v>
      </c>
    </row>
    <row r="270" s="12" customFormat="1">
      <c r="B270" s="248"/>
      <c r="C270" s="249"/>
      <c r="D270" s="250" t="s">
        <v>160</v>
      </c>
      <c r="E270" s="251" t="s">
        <v>21</v>
      </c>
      <c r="F270" s="252" t="s">
        <v>534</v>
      </c>
      <c r="G270" s="249"/>
      <c r="H270" s="253">
        <v>586.79999999999995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160</v>
      </c>
      <c r="AU270" s="259" t="s">
        <v>81</v>
      </c>
      <c r="AV270" s="12" t="s">
        <v>81</v>
      </c>
      <c r="AW270" s="12" t="s">
        <v>35</v>
      </c>
      <c r="AX270" s="12" t="s">
        <v>71</v>
      </c>
      <c r="AY270" s="259" t="s">
        <v>150</v>
      </c>
    </row>
    <row r="271" s="12" customFormat="1">
      <c r="B271" s="248"/>
      <c r="C271" s="249"/>
      <c r="D271" s="250" t="s">
        <v>160</v>
      </c>
      <c r="E271" s="251" t="s">
        <v>21</v>
      </c>
      <c r="F271" s="252" t="s">
        <v>535</v>
      </c>
      <c r="G271" s="249"/>
      <c r="H271" s="253">
        <v>440.10000000000002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160</v>
      </c>
      <c r="AU271" s="259" t="s">
        <v>81</v>
      </c>
      <c r="AV271" s="12" t="s">
        <v>81</v>
      </c>
      <c r="AW271" s="12" t="s">
        <v>35</v>
      </c>
      <c r="AX271" s="12" t="s">
        <v>71</v>
      </c>
      <c r="AY271" s="259" t="s">
        <v>150</v>
      </c>
    </row>
    <row r="272" s="13" customFormat="1">
      <c r="B272" s="260"/>
      <c r="C272" s="261"/>
      <c r="D272" s="250" t="s">
        <v>160</v>
      </c>
      <c r="E272" s="262" t="s">
        <v>21</v>
      </c>
      <c r="F272" s="263" t="s">
        <v>164</v>
      </c>
      <c r="G272" s="261"/>
      <c r="H272" s="264">
        <v>1026.9000000000001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AT272" s="270" t="s">
        <v>160</v>
      </c>
      <c r="AU272" s="270" t="s">
        <v>81</v>
      </c>
      <c r="AV272" s="13" t="s">
        <v>158</v>
      </c>
      <c r="AW272" s="13" t="s">
        <v>35</v>
      </c>
      <c r="AX272" s="13" t="s">
        <v>78</v>
      </c>
      <c r="AY272" s="270" t="s">
        <v>150</v>
      </c>
    </row>
    <row r="273" s="1" customFormat="1" ht="16.5" customHeight="1">
      <c r="B273" s="47"/>
      <c r="C273" s="236" t="s">
        <v>536</v>
      </c>
      <c r="D273" s="236" t="s">
        <v>153</v>
      </c>
      <c r="E273" s="237" t="s">
        <v>537</v>
      </c>
      <c r="F273" s="238" t="s">
        <v>538</v>
      </c>
      <c r="G273" s="239" t="s">
        <v>297</v>
      </c>
      <c r="H273" s="240">
        <v>880.20000000000005</v>
      </c>
      <c r="I273" s="241"/>
      <c r="J273" s="242">
        <f>ROUND(I273*H273,2)</f>
        <v>0</v>
      </c>
      <c r="K273" s="238" t="s">
        <v>157</v>
      </c>
      <c r="L273" s="73"/>
      <c r="M273" s="243" t="s">
        <v>21</v>
      </c>
      <c r="N273" s="244" t="s">
        <v>42</v>
      </c>
      <c r="O273" s="48"/>
      <c r="P273" s="245">
        <f>O273*H273</f>
        <v>0</v>
      </c>
      <c r="Q273" s="245">
        <v>0.00080999999999999996</v>
      </c>
      <c r="R273" s="245">
        <f>Q273*H273</f>
        <v>0.71296199999999998</v>
      </c>
      <c r="S273" s="245">
        <v>0</v>
      </c>
      <c r="T273" s="246">
        <f>S273*H273</f>
        <v>0</v>
      </c>
      <c r="AR273" s="25" t="s">
        <v>158</v>
      </c>
      <c r="AT273" s="25" t="s">
        <v>153</v>
      </c>
      <c r="AU273" s="25" t="s">
        <v>81</v>
      </c>
      <c r="AY273" s="25" t="s">
        <v>150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25" t="s">
        <v>78</v>
      </c>
      <c r="BK273" s="247">
        <f>ROUND(I273*H273,2)</f>
        <v>0</v>
      </c>
      <c r="BL273" s="25" t="s">
        <v>158</v>
      </c>
      <c r="BM273" s="25" t="s">
        <v>539</v>
      </c>
    </row>
    <row r="274" s="14" customFormat="1">
      <c r="B274" s="271"/>
      <c r="C274" s="272"/>
      <c r="D274" s="250" t="s">
        <v>160</v>
      </c>
      <c r="E274" s="273" t="s">
        <v>21</v>
      </c>
      <c r="F274" s="274" t="s">
        <v>540</v>
      </c>
      <c r="G274" s="272"/>
      <c r="H274" s="273" t="s">
        <v>21</v>
      </c>
      <c r="I274" s="275"/>
      <c r="J274" s="272"/>
      <c r="K274" s="272"/>
      <c r="L274" s="276"/>
      <c r="M274" s="277"/>
      <c r="N274" s="278"/>
      <c r="O274" s="278"/>
      <c r="P274" s="278"/>
      <c r="Q274" s="278"/>
      <c r="R274" s="278"/>
      <c r="S274" s="278"/>
      <c r="T274" s="279"/>
      <c r="AT274" s="280" t="s">
        <v>160</v>
      </c>
      <c r="AU274" s="280" t="s">
        <v>81</v>
      </c>
      <c r="AV274" s="14" t="s">
        <v>78</v>
      </c>
      <c r="AW274" s="14" t="s">
        <v>35</v>
      </c>
      <c r="AX274" s="14" t="s">
        <v>71</v>
      </c>
      <c r="AY274" s="280" t="s">
        <v>150</v>
      </c>
    </row>
    <row r="275" s="12" customFormat="1">
      <c r="B275" s="248"/>
      <c r="C275" s="249"/>
      <c r="D275" s="250" t="s">
        <v>160</v>
      </c>
      <c r="E275" s="251" t="s">
        <v>21</v>
      </c>
      <c r="F275" s="252" t="s">
        <v>541</v>
      </c>
      <c r="G275" s="249"/>
      <c r="H275" s="253">
        <v>880.20000000000005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160</v>
      </c>
      <c r="AU275" s="259" t="s">
        <v>81</v>
      </c>
      <c r="AV275" s="12" t="s">
        <v>81</v>
      </c>
      <c r="AW275" s="12" t="s">
        <v>35</v>
      </c>
      <c r="AX275" s="12" t="s">
        <v>78</v>
      </c>
      <c r="AY275" s="259" t="s">
        <v>150</v>
      </c>
    </row>
    <row r="276" s="11" customFormat="1" ht="29.88" customHeight="1">
      <c r="B276" s="220"/>
      <c r="C276" s="221"/>
      <c r="D276" s="222" t="s">
        <v>70</v>
      </c>
      <c r="E276" s="234" t="s">
        <v>158</v>
      </c>
      <c r="F276" s="234" t="s">
        <v>542</v>
      </c>
      <c r="G276" s="221"/>
      <c r="H276" s="221"/>
      <c r="I276" s="224"/>
      <c r="J276" s="235">
        <f>BK276</f>
        <v>0</v>
      </c>
      <c r="K276" s="221"/>
      <c r="L276" s="226"/>
      <c r="M276" s="227"/>
      <c r="N276" s="228"/>
      <c r="O276" s="228"/>
      <c r="P276" s="229">
        <f>SUM(P277:P382)</f>
        <v>0</v>
      </c>
      <c r="Q276" s="228"/>
      <c r="R276" s="229">
        <f>SUM(R277:R382)</f>
        <v>730.61747795000008</v>
      </c>
      <c r="S276" s="228"/>
      <c r="T276" s="230">
        <f>SUM(T277:T382)</f>
        <v>0</v>
      </c>
      <c r="AR276" s="231" t="s">
        <v>78</v>
      </c>
      <c r="AT276" s="232" t="s">
        <v>70</v>
      </c>
      <c r="AU276" s="232" t="s">
        <v>78</v>
      </c>
      <c r="AY276" s="231" t="s">
        <v>150</v>
      </c>
      <c r="BK276" s="233">
        <f>SUM(BK277:BK382)</f>
        <v>0</v>
      </c>
    </row>
    <row r="277" s="1" customFormat="1" ht="25.5" customHeight="1">
      <c r="B277" s="47"/>
      <c r="C277" s="236" t="s">
        <v>543</v>
      </c>
      <c r="D277" s="236" t="s">
        <v>153</v>
      </c>
      <c r="E277" s="237" t="s">
        <v>544</v>
      </c>
      <c r="F277" s="238" t="s">
        <v>545</v>
      </c>
      <c r="G277" s="239" t="s">
        <v>305</v>
      </c>
      <c r="H277" s="240">
        <v>31.925000000000001</v>
      </c>
      <c r="I277" s="241"/>
      <c r="J277" s="242">
        <f>ROUND(I277*H277,2)</f>
        <v>0</v>
      </c>
      <c r="K277" s="238" t="s">
        <v>157</v>
      </c>
      <c r="L277" s="73"/>
      <c r="M277" s="243" t="s">
        <v>21</v>
      </c>
      <c r="N277" s="244" t="s">
        <v>42</v>
      </c>
      <c r="O277" s="48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5" t="s">
        <v>158</v>
      </c>
      <c r="AT277" s="25" t="s">
        <v>153</v>
      </c>
      <c r="AU277" s="25" t="s">
        <v>81</v>
      </c>
      <c r="AY277" s="25" t="s">
        <v>150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25" t="s">
        <v>78</v>
      </c>
      <c r="BK277" s="247">
        <f>ROUND(I277*H277,2)</f>
        <v>0</v>
      </c>
      <c r="BL277" s="25" t="s">
        <v>158</v>
      </c>
      <c r="BM277" s="25" t="s">
        <v>546</v>
      </c>
    </row>
    <row r="278" s="12" customFormat="1">
      <c r="B278" s="248"/>
      <c r="C278" s="249"/>
      <c r="D278" s="250" t="s">
        <v>160</v>
      </c>
      <c r="E278" s="251" t="s">
        <v>21</v>
      </c>
      <c r="F278" s="252" t="s">
        <v>547</v>
      </c>
      <c r="G278" s="249"/>
      <c r="H278" s="253">
        <v>15.6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160</v>
      </c>
      <c r="AU278" s="259" t="s">
        <v>81</v>
      </c>
      <c r="AV278" s="12" t="s">
        <v>81</v>
      </c>
      <c r="AW278" s="12" t="s">
        <v>35</v>
      </c>
      <c r="AX278" s="12" t="s">
        <v>71</v>
      </c>
      <c r="AY278" s="259" t="s">
        <v>150</v>
      </c>
    </row>
    <row r="279" s="12" customFormat="1">
      <c r="B279" s="248"/>
      <c r="C279" s="249"/>
      <c r="D279" s="250" t="s">
        <v>160</v>
      </c>
      <c r="E279" s="251" t="s">
        <v>21</v>
      </c>
      <c r="F279" s="252" t="s">
        <v>548</v>
      </c>
      <c r="G279" s="249"/>
      <c r="H279" s="253">
        <v>16.324999999999999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160</v>
      </c>
      <c r="AU279" s="259" t="s">
        <v>81</v>
      </c>
      <c r="AV279" s="12" t="s">
        <v>81</v>
      </c>
      <c r="AW279" s="12" t="s">
        <v>35</v>
      </c>
      <c r="AX279" s="12" t="s">
        <v>71</v>
      </c>
      <c r="AY279" s="259" t="s">
        <v>150</v>
      </c>
    </row>
    <row r="280" s="13" customFormat="1">
      <c r="B280" s="260"/>
      <c r="C280" s="261"/>
      <c r="D280" s="250" t="s">
        <v>160</v>
      </c>
      <c r="E280" s="262" t="s">
        <v>21</v>
      </c>
      <c r="F280" s="263" t="s">
        <v>164</v>
      </c>
      <c r="G280" s="261"/>
      <c r="H280" s="264">
        <v>31.925000000000001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160</v>
      </c>
      <c r="AU280" s="270" t="s">
        <v>81</v>
      </c>
      <c r="AV280" s="13" t="s">
        <v>158</v>
      </c>
      <c r="AW280" s="13" t="s">
        <v>35</v>
      </c>
      <c r="AX280" s="13" t="s">
        <v>78</v>
      </c>
      <c r="AY280" s="270" t="s">
        <v>150</v>
      </c>
    </row>
    <row r="281" s="1" customFormat="1" ht="25.5" customHeight="1">
      <c r="B281" s="47"/>
      <c r="C281" s="236" t="s">
        <v>549</v>
      </c>
      <c r="D281" s="236" t="s">
        <v>153</v>
      </c>
      <c r="E281" s="237" t="s">
        <v>550</v>
      </c>
      <c r="F281" s="238" t="s">
        <v>551</v>
      </c>
      <c r="G281" s="239" t="s">
        <v>252</v>
      </c>
      <c r="H281" s="240">
        <v>16.103000000000002</v>
      </c>
      <c r="I281" s="241"/>
      <c r="J281" s="242">
        <f>ROUND(I281*H281,2)</f>
        <v>0</v>
      </c>
      <c r="K281" s="238" t="s">
        <v>157</v>
      </c>
      <c r="L281" s="73"/>
      <c r="M281" s="243" t="s">
        <v>21</v>
      </c>
      <c r="N281" s="244" t="s">
        <v>42</v>
      </c>
      <c r="O281" s="48"/>
      <c r="P281" s="245">
        <f>O281*H281</f>
        <v>0</v>
      </c>
      <c r="Q281" s="245">
        <v>0.0074999999999999997</v>
      </c>
      <c r="R281" s="245">
        <f>Q281*H281</f>
        <v>0.12077250000000001</v>
      </c>
      <c r="S281" s="245">
        <v>0</v>
      </c>
      <c r="T281" s="246">
        <f>S281*H281</f>
        <v>0</v>
      </c>
      <c r="AR281" s="25" t="s">
        <v>158</v>
      </c>
      <c r="AT281" s="25" t="s">
        <v>153</v>
      </c>
      <c r="AU281" s="25" t="s">
        <v>81</v>
      </c>
      <c r="AY281" s="25" t="s">
        <v>150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25" t="s">
        <v>78</v>
      </c>
      <c r="BK281" s="247">
        <f>ROUND(I281*H281,2)</f>
        <v>0</v>
      </c>
      <c r="BL281" s="25" t="s">
        <v>158</v>
      </c>
      <c r="BM281" s="25" t="s">
        <v>552</v>
      </c>
    </row>
    <row r="282" s="12" customFormat="1">
      <c r="B282" s="248"/>
      <c r="C282" s="249"/>
      <c r="D282" s="250" t="s">
        <v>160</v>
      </c>
      <c r="E282" s="251" t="s">
        <v>21</v>
      </c>
      <c r="F282" s="252" t="s">
        <v>553</v>
      </c>
      <c r="G282" s="249"/>
      <c r="H282" s="253">
        <v>7.9000000000000004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160</v>
      </c>
      <c r="AU282" s="259" t="s">
        <v>81</v>
      </c>
      <c r="AV282" s="12" t="s">
        <v>81</v>
      </c>
      <c r="AW282" s="12" t="s">
        <v>35</v>
      </c>
      <c r="AX282" s="12" t="s">
        <v>71</v>
      </c>
      <c r="AY282" s="259" t="s">
        <v>150</v>
      </c>
    </row>
    <row r="283" s="12" customFormat="1">
      <c r="B283" s="248"/>
      <c r="C283" s="249"/>
      <c r="D283" s="250" t="s">
        <v>160</v>
      </c>
      <c r="E283" s="251" t="s">
        <v>21</v>
      </c>
      <c r="F283" s="252" t="s">
        <v>554</v>
      </c>
      <c r="G283" s="249"/>
      <c r="H283" s="253">
        <v>8.2029999999999994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160</v>
      </c>
      <c r="AU283" s="259" t="s">
        <v>81</v>
      </c>
      <c r="AV283" s="12" t="s">
        <v>81</v>
      </c>
      <c r="AW283" s="12" t="s">
        <v>35</v>
      </c>
      <c r="AX283" s="12" t="s">
        <v>71</v>
      </c>
      <c r="AY283" s="259" t="s">
        <v>150</v>
      </c>
    </row>
    <row r="284" s="13" customFormat="1">
      <c r="B284" s="260"/>
      <c r="C284" s="261"/>
      <c r="D284" s="250" t="s">
        <v>160</v>
      </c>
      <c r="E284" s="262" t="s">
        <v>21</v>
      </c>
      <c r="F284" s="263" t="s">
        <v>164</v>
      </c>
      <c r="G284" s="261"/>
      <c r="H284" s="264">
        <v>16.103000000000002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160</v>
      </c>
      <c r="AU284" s="270" t="s">
        <v>81</v>
      </c>
      <c r="AV284" s="13" t="s">
        <v>158</v>
      </c>
      <c r="AW284" s="13" t="s">
        <v>35</v>
      </c>
      <c r="AX284" s="13" t="s">
        <v>78</v>
      </c>
      <c r="AY284" s="270" t="s">
        <v>150</v>
      </c>
    </row>
    <row r="285" s="1" customFormat="1" ht="25.5" customHeight="1">
      <c r="B285" s="47"/>
      <c r="C285" s="236" t="s">
        <v>555</v>
      </c>
      <c r="D285" s="236" t="s">
        <v>153</v>
      </c>
      <c r="E285" s="237" t="s">
        <v>556</v>
      </c>
      <c r="F285" s="238" t="s">
        <v>557</v>
      </c>
      <c r="G285" s="239" t="s">
        <v>252</v>
      </c>
      <c r="H285" s="240">
        <v>16.103000000000002</v>
      </c>
      <c r="I285" s="241"/>
      <c r="J285" s="242">
        <f>ROUND(I285*H285,2)</f>
        <v>0</v>
      </c>
      <c r="K285" s="238" t="s">
        <v>157</v>
      </c>
      <c r="L285" s="73"/>
      <c r="M285" s="243" t="s">
        <v>21</v>
      </c>
      <c r="N285" s="244" t="s">
        <v>42</v>
      </c>
      <c r="O285" s="48"/>
      <c r="P285" s="245">
        <f>O285*H285</f>
        <v>0</v>
      </c>
      <c r="Q285" s="245">
        <v>5.0000000000000002E-05</v>
      </c>
      <c r="R285" s="245">
        <f>Q285*H285</f>
        <v>0.00080515000000000014</v>
      </c>
      <c r="S285" s="245">
        <v>0</v>
      </c>
      <c r="T285" s="246">
        <f>S285*H285</f>
        <v>0</v>
      </c>
      <c r="AR285" s="25" t="s">
        <v>158</v>
      </c>
      <c r="AT285" s="25" t="s">
        <v>153</v>
      </c>
      <c r="AU285" s="25" t="s">
        <v>81</v>
      </c>
      <c r="AY285" s="25" t="s">
        <v>150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25" t="s">
        <v>78</v>
      </c>
      <c r="BK285" s="247">
        <f>ROUND(I285*H285,2)</f>
        <v>0</v>
      </c>
      <c r="BL285" s="25" t="s">
        <v>158</v>
      </c>
      <c r="BM285" s="25" t="s">
        <v>558</v>
      </c>
    </row>
    <row r="286" s="1" customFormat="1" ht="25.5" customHeight="1">
      <c r="B286" s="47"/>
      <c r="C286" s="236" t="s">
        <v>559</v>
      </c>
      <c r="D286" s="236" t="s">
        <v>153</v>
      </c>
      <c r="E286" s="237" t="s">
        <v>560</v>
      </c>
      <c r="F286" s="238" t="s">
        <v>561</v>
      </c>
      <c r="G286" s="239" t="s">
        <v>332</v>
      </c>
      <c r="H286" s="240">
        <v>4.7889999999999997</v>
      </c>
      <c r="I286" s="241"/>
      <c r="J286" s="242">
        <f>ROUND(I286*H286,2)</f>
        <v>0</v>
      </c>
      <c r="K286" s="238" t="s">
        <v>157</v>
      </c>
      <c r="L286" s="73"/>
      <c r="M286" s="243" t="s">
        <v>21</v>
      </c>
      <c r="N286" s="244" t="s">
        <v>42</v>
      </c>
      <c r="O286" s="48"/>
      <c r="P286" s="245">
        <f>O286*H286</f>
        <v>0</v>
      </c>
      <c r="Q286" s="245">
        <v>1.04853</v>
      </c>
      <c r="R286" s="245">
        <f>Q286*H286</f>
        <v>5.0214101699999993</v>
      </c>
      <c r="S286" s="245">
        <v>0</v>
      </c>
      <c r="T286" s="246">
        <f>S286*H286</f>
        <v>0</v>
      </c>
      <c r="AR286" s="25" t="s">
        <v>158</v>
      </c>
      <c r="AT286" s="25" t="s">
        <v>153</v>
      </c>
      <c r="AU286" s="25" t="s">
        <v>81</v>
      </c>
      <c r="AY286" s="25" t="s">
        <v>150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25" t="s">
        <v>78</v>
      </c>
      <c r="BK286" s="247">
        <f>ROUND(I286*H286,2)</f>
        <v>0</v>
      </c>
      <c r="BL286" s="25" t="s">
        <v>158</v>
      </c>
      <c r="BM286" s="25" t="s">
        <v>562</v>
      </c>
    </row>
    <row r="287" s="12" customFormat="1">
      <c r="B287" s="248"/>
      <c r="C287" s="249"/>
      <c r="D287" s="250" t="s">
        <v>160</v>
      </c>
      <c r="E287" s="251" t="s">
        <v>21</v>
      </c>
      <c r="F287" s="252" t="s">
        <v>563</v>
      </c>
      <c r="G287" s="249"/>
      <c r="H287" s="253">
        <v>4.7889999999999997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160</v>
      </c>
      <c r="AU287" s="259" t="s">
        <v>81</v>
      </c>
      <c r="AV287" s="12" t="s">
        <v>81</v>
      </c>
      <c r="AW287" s="12" t="s">
        <v>35</v>
      </c>
      <c r="AX287" s="12" t="s">
        <v>78</v>
      </c>
      <c r="AY287" s="259" t="s">
        <v>150</v>
      </c>
    </row>
    <row r="288" s="1" customFormat="1" ht="16.5" customHeight="1">
      <c r="B288" s="47"/>
      <c r="C288" s="236" t="s">
        <v>564</v>
      </c>
      <c r="D288" s="236" t="s">
        <v>153</v>
      </c>
      <c r="E288" s="237" t="s">
        <v>565</v>
      </c>
      <c r="F288" s="238" t="s">
        <v>566</v>
      </c>
      <c r="G288" s="239" t="s">
        <v>332</v>
      </c>
      <c r="H288" s="240">
        <v>7.0910000000000002</v>
      </c>
      <c r="I288" s="241"/>
      <c r="J288" s="242">
        <f>ROUND(I288*H288,2)</f>
        <v>0</v>
      </c>
      <c r="K288" s="238" t="s">
        <v>157</v>
      </c>
      <c r="L288" s="73"/>
      <c r="M288" s="243" t="s">
        <v>21</v>
      </c>
      <c r="N288" s="244" t="s">
        <v>42</v>
      </c>
      <c r="O288" s="48"/>
      <c r="P288" s="245">
        <f>O288*H288</f>
        <v>0</v>
      </c>
      <c r="Q288" s="245">
        <v>1.1044499999999999</v>
      </c>
      <c r="R288" s="245">
        <f>Q288*H288</f>
        <v>7.8316549499999999</v>
      </c>
      <c r="S288" s="245">
        <v>0</v>
      </c>
      <c r="T288" s="246">
        <f>S288*H288</f>
        <v>0</v>
      </c>
      <c r="AR288" s="25" t="s">
        <v>158</v>
      </c>
      <c r="AT288" s="25" t="s">
        <v>153</v>
      </c>
      <c r="AU288" s="25" t="s">
        <v>81</v>
      </c>
      <c r="AY288" s="25" t="s">
        <v>150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25" t="s">
        <v>78</v>
      </c>
      <c r="BK288" s="247">
        <f>ROUND(I288*H288,2)</f>
        <v>0</v>
      </c>
      <c r="BL288" s="25" t="s">
        <v>158</v>
      </c>
      <c r="BM288" s="25" t="s">
        <v>567</v>
      </c>
    </row>
    <row r="289" s="12" customFormat="1">
      <c r="B289" s="248"/>
      <c r="C289" s="249"/>
      <c r="D289" s="250" t="s">
        <v>160</v>
      </c>
      <c r="E289" s="251" t="s">
        <v>21</v>
      </c>
      <c r="F289" s="252" t="s">
        <v>568</v>
      </c>
      <c r="G289" s="249"/>
      <c r="H289" s="253">
        <v>7.0910000000000002</v>
      </c>
      <c r="I289" s="254"/>
      <c r="J289" s="249"/>
      <c r="K289" s="249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160</v>
      </c>
      <c r="AU289" s="259" t="s">
        <v>81</v>
      </c>
      <c r="AV289" s="12" t="s">
        <v>81</v>
      </c>
      <c r="AW289" s="12" t="s">
        <v>35</v>
      </c>
      <c r="AX289" s="12" t="s">
        <v>78</v>
      </c>
      <c r="AY289" s="259" t="s">
        <v>150</v>
      </c>
    </row>
    <row r="290" s="1" customFormat="1" ht="25.5" customHeight="1">
      <c r="B290" s="47"/>
      <c r="C290" s="236" t="s">
        <v>569</v>
      </c>
      <c r="D290" s="236" t="s">
        <v>153</v>
      </c>
      <c r="E290" s="237" t="s">
        <v>570</v>
      </c>
      <c r="F290" s="238" t="s">
        <v>571</v>
      </c>
      <c r="G290" s="239" t="s">
        <v>305</v>
      </c>
      <c r="H290" s="240">
        <v>166.255</v>
      </c>
      <c r="I290" s="241"/>
      <c r="J290" s="242">
        <f>ROUND(I290*H290,2)</f>
        <v>0</v>
      </c>
      <c r="K290" s="238" t="s">
        <v>21</v>
      </c>
      <c r="L290" s="73"/>
      <c r="M290" s="243" t="s">
        <v>21</v>
      </c>
      <c r="N290" s="244" t="s">
        <v>42</v>
      </c>
      <c r="O290" s="48"/>
      <c r="P290" s="245">
        <f>O290*H290</f>
        <v>0</v>
      </c>
      <c r="Q290" s="245">
        <v>0</v>
      </c>
      <c r="R290" s="245">
        <f>Q290*H290</f>
        <v>0</v>
      </c>
      <c r="S290" s="245">
        <v>0</v>
      </c>
      <c r="T290" s="246">
        <f>S290*H290</f>
        <v>0</v>
      </c>
      <c r="AR290" s="25" t="s">
        <v>158</v>
      </c>
      <c r="AT290" s="25" t="s">
        <v>153</v>
      </c>
      <c r="AU290" s="25" t="s">
        <v>81</v>
      </c>
      <c r="AY290" s="25" t="s">
        <v>150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25" t="s">
        <v>78</v>
      </c>
      <c r="BK290" s="247">
        <f>ROUND(I290*H290,2)</f>
        <v>0</v>
      </c>
      <c r="BL290" s="25" t="s">
        <v>158</v>
      </c>
      <c r="BM290" s="25" t="s">
        <v>572</v>
      </c>
    </row>
    <row r="291" s="14" customFormat="1">
      <c r="B291" s="271"/>
      <c r="C291" s="272"/>
      <c r="D291" s="250" t="s">
        <v>160</v>
      </c>
      <c r="E291" s="273" t="s">
        <v>21</v>
      </c>
      <c r="F291" s="274" t="s">
        <v>573</v>
      </c>
      <c r="G291" s="272"/>
      <c r="H291" s="273" t="s">
        <v>21</v>
      </c>
      <c r="I291" s="275"/>
      <c r="J291" s="272"/>
      <c r="K291" s="272"/>
      <c r="L291" s="276"/>
      <c r="M291" s="277"/>
      <c r="N291" s="278"/>
      <c r="O291" s="278"/>
      <c r="P291" s="278"/>
      <c r="Q291" s="278"/>
      <c r="R291" s="278"/>
      <c r="S291" s="278"/>
      <c r="T291" s="279"/>
      <c r="AT291" s="280" t="s">
        <v>160</v>
      </c>
      <c r="AU291" s="280" t="s">
        <v>81</v>
      </c>
      <c r="AV291" s="14" t="s">
        <v>78</v>
      </c>
      <c r="AW291" s="14" t="s">
        <v>35</v>
      </c>
      <c r="AX291" s="14" t="s">
        <v>71</v>
      </c>
      <c r="AY291" s="280" t="s">
        <v>150</v>
      </c>
    </row>
    <row r="292" s="14" customFormat="1">
      <c r="B292" s="271"/>
      <c r="C292" s="272"/>
      <c r="D292" s="250" t="s">
        <v>160</v>
      </c>
      <c r="E292" s="273" t="s">
        <v>21</v>
      </c>
      <c r="F292" s="274" t="s">
        <v>574</v>
      </c>
      <c r="G292" s="272"/>
      <c r="H292" s="273" t="s">
        <v>21</v>
      </c>
      <c r="I292" s="275"/>
      <c r="J292" s="272"/>
      <c r="K292" s="272"/>
      <c r="L292" s="276"/>
      <c r="M292" s="277"/>
      <c r="N292" s="278"/>
      <c r="O292" s="278"/>
      <c r="P292" s="278"/>
      <c r="Q292" s="278"/>
      <c r="R292" s="278"/>
      <c r="S292" s="278"/>
      <c r="T292" s="279"/>
      <c r="AT292" s="280" t="s">
        <v>160</v>
      </c>
      <c r="AU292" s="280" t="s">
        <v>81</v>
      </c>
      <c r="AV292" s="14" t="s">
        <v>78</v>
      </c>
      <c r="AW292" s="14" t="s">
        <v>35</v>
      </c>
      <c r="AX292" s="14" t="s">
        <v>71</v>
      </c>
      <c r="AY292" s="280" t="s">
        <v>150</v>
      </c>
    </row>
    <row r="293" s="12" customFormat="1">
      <c r="B293" s="248"/>
      <c r="C293" s="249"/>
      <c r="D293" s="250" t="s">
        <v>160</v>
      </c>
      <c r="E293" s="251" t="s">
        <v>21</v>
      </c>
      <c r="F293" s="252" t="s">
        <v>575</v>
      </c>
      <c r="G293" s="249"/>
      <c r="H293" s="253">
        <v>38.143000000000001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160</v>
      </c>
      <c r="AU293" s="259" t="s">
        <v>81</v>
      </c>
      <c r="AV293" s="12" t="s">
        <v>81</v>
      </c>
      <c r="AW293" s="12" t="s">
        <v>35</v>
      </c>
      <c r="AX293" s="12" t="s">
        <v>71</v>
      </c>
      <c r="AY293" s="259" t="s">
        <v>150</v>
      </c>
    </row>
    <row r="294" s="14" customFormat="1">
      <c r="B294" s="271"/>
      <c r="C294" s="272"/>
      <c r="D294" s="250" t="s">
        <v>160</v>
      </c>
      <c r="E294" s="273" t="s">
        <v>21</v>
      </c>
      <c r="F294" s="274" t="s">
        <v>576</v>
      </c>
      <c r="G294" s="272"/>
      <c r="H294" s="273" t="s">
        <v>21</v>
      </c>
      <c r="I294" s="275"/>
      <c r="J294" s="272"/>
      <c r="K294" s="272"/>
      <c r="L294" s="276"/>
      <c r="M294" s="277"/>
      <c r="N294" s="278"/>
      <c r="O294" s="278"/>
      <c r="P294" s="278"/>
      <c r="Q294" s="278"/>
      <c r="R294" s="278"/>
      <c r="S294" s="278"/>
      <c r="T294" s="279"/>
      <c r="AT294" s="280" t="s">
        <v>160</v>
      </c>
      <c r="AU294" s="280" t="s">
        <v>81</v>
      </c>
      <c r="AV294" s="14" t="s">
        <v>78</v>
      </c>
      <c r="AW294" s="14" t="s">
        <v>35</v>
      </c>
      <c r="AX294" s="14" t="s">
        <v>71</v>
      </c>
      <c r="AY294" s="280" t="s">
        <v>150</v>
      </c>
    </row>
    <row r="295" s="12" customFormat="1">
      <c r="B295" s="248"/>
      <c r="C295" s="249"/>
      <c r="D295" s="250" t="s">
        <v>160</v>
      </c>
      <c r="E295" s="251" t="s">
        <v>21</v>
      </c>
      <c r="F295" s="252" t="s">
        <v>577</v>
      </c>
      <c r="G295" s="249"/>
      <c r="H295" s="253">
        <v>75.120000000000005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160</v>
      </c>
      <c r="AU295" s="259" t="s">
        <v>81</v>
      </c>
      <c r="AV295" s="12" t="s">
        <v>81</v>
      </c>
      <c r="AW295" s="12" t="s">
        <v>35</v>
      </c>
      <c r="AX295" s="12" t="s">
        <v>71</v>
      </c>
      <c r="AY295" s="259" t="s">
        <v>150</v>
      </c>
    </row>
    <row r="296" s="14" customFormat="1">
      <c r="B296" s="271"/>
      <c r="C296" s="272"/>
      <c r="D296" s="250" t="s">
        <v>160</v>
      </c>
      <c r="E296" s="273" t="s">
        <v>21</v>
      </c>
      <c r="F296" s="274" t="s">
        <v>578</v>
      </c>
      <c r="G296" s="272"/>
      <c r="H296" s="273" t="s">
        <v>21</v>
      </c>
      <c r="I296" s="275"/>
      <c r="J296" s="272"/>
      <c r="K296" s="272"/>
      <c r="L296" s="276"/>
      <c r="M296" s="277"/>
      <c r="N296" s="278"/>
      <c r="O296" s="278"/>
      <c r="P296" s="278"/>
      <c r="Q296" s="278"/>
      <c r="R296" s="278"/>
      <c r="S296" s="278"/>
      <c r="T296" s="279"/>
      <c r="AT296" s="280" t="s">
        <v>160</v>
      </c>
      <c r="AU296" s="280" t="s">
        <v>81</v>
      </c>
      <c r="AV296" s="14" t="s">
        <v>78</v>
      </c>
      <c r="AW296" s="14" t="s">
        <v>35</v>
      </c>
      <c r="AX296" s="14" t="s">
        <v>71</v>
      </c>
      <c r="AY296" s="280" t="s">
        <v>150</v>
      </c>
    </row>
    <row r="297" s="12" customFormat="1">
      <c r="B297" s="248"/>
      <c r="C297" s="249"/>
      <c r="D297" s="250" t="s">
        <v>160</v>
      </c>
      <c r="E297" s="251" t="s">
        <v>21</v>
      </c>
      <c r="F297" s="252" t="s">
        <v>579</v>
      </c>
      <c r="G297" s="249"/>
      <c r="H297" s="253">
        <v>52.991999999999997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160</v>
      </c>
      <c r="AU297" s="259" t="s">
        <v>81</v>
      </c>
      <c r="AV297" s="12" t="s">
        <v>81</v>
      </c>
      <c r="AW297" s="12" t="s">
        <v>35</v>
      </c>
      <c r="AX297" s="12" t="s">
        <v>71</v>
      </c>
      <c r="AY297" s="259" t="s">
        <v>150</v>
      </c>
    </row>
    <row r="298" s="13" customFormat="1">
      <c r="B298" s="260"/>
      <c r="C298" s="261"/>
      <c r="D298" s="250" t="s">
        <v>160</v>
      </c>
      <c r="E298" s="262" t="s">
        <v>21</v>
      </c>
      <c r="F298" s="263" t="s">
        <v>164</v>
      </c>
      <c r="G298" s="261"/>
      <c r="H298" s="264">
        <v>166.255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160</v>
      </c>
      <c r="AU298" s="270" t="s">
        <v>81</v>
      </c>
      <c r="AV298" s="13" t="s">
        <v>158</v>
      </c>
      <c r="AW298" s="13" t="s">
        <v>35</v>
      </c>
      <c r="AX298" s="13" t="s">
        <v>78</v>
      </c>
      <c r="AY298" s="270" t="s">
        <v>150</v>
      </c>
    </row>
    <row r="299" s="1" customFormat="1" ht="16.5" customHeight="1">
      <c r="B299" s="47"/>
      <c r="C299" s="236" t="s">
        <v>580</v>
      </c>
      <c r="D299" s="236" t="s">
        <v>153</v>
      </c>
      <c r="E299" s="237" t="s">
        <v>581</v>
      </c>
      <c r="F299" s="238" t="s">
        <v>582</v>
      </c>
      <c r="G299" s="239" t="s">
        <v>252</v>
      </c>
      <c r="H299" s="240">
        <v>237.227</v>
      </c>
      <c r="I299" s="241"/>
      <c r="J299" s="242">
        <f>ROUND(I299*H299,2)</f>
        <v>0</v>
      </c>
      <c r="K299" s="238" t="s">
        <v>157</v>
      </c>
      <c r="L299" s="73"/>
      <c r="M299" s="243" t="s">
        <v>21</v>
      </c>
      <c r="N299" s="244" t="s">
        <v>42</v>
      </c>
      <c r="O299" s="48"/>
      <c r="P299" s="245">
        <f>O299*H299</f>
        <v>0</v>
      </c>
      <c r="Q299" s="245">
        <v>0.067900000000000002</v>
      </c>
      <c r="R299" s="245">
        <f>Q299*H299</f>
        <v>16.1077133</v>
      </c>
      <c r="S299" s="245">
        <v>0</v>
      </c>
      <c r="T299" s="246">
        <f>S299*H299</f>
        <v>0</v>
      </c>
      <c r="AR299" s="25" t="s">
        <v>158</v>
      </c>
      <c r="AT299" s="25" t="s">
        <v>153</v>
      </c>
      <c r="AU299" s="25" t="s">
        <v>81</v>
      </c>
      <c r="AY299" s="25" t="s">
        <v>150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25" t="s">
        <v>78</v>
      </c>
      <c r="BK299" s="247">
        <f>ROUND(I299*H299,2)</f>
        <v>0</v>
      </c>
      <c r="BL299" s="25" t="s">
        <v>158</v>
      </c>
      <c r="BM299" s="25" t="s">
        <v>583</v>
      </c>
    </row>
    <row r="300" s="14" customFormat="1">
      <c r="B300" s="271"/>
      <c r="C300" s="272"/>
      <c r="D300" s="250" t="s">
        <v>160</v>
      </c>
      <c r="E300" s="273" t="s">
        <v>21</v>
      </c>
      <c r="F300" s="274" t="s">
        <v>574</v>
      </c>
      <c r="G300" s="272"/>
      <c r="H300" s="273" t="s">
        <v>21</v>
      </c>
      <c r="I300" s="275"/>
      <c r="J300" s="272"/>
      <c r="K300" s="272"/>
      <c r="L300" s="276"/>
      <c r="M300" s="277"/>
      <c r="N300" s="278"/>
      <c r="O300" s="278"/>
      <c r="P300" s="278"/>
      <c r="Q300" s="278"/>
      <c r="R300" s="278"/>
      <c r="S300" s="278"/>
      <c r="T300" s="279"/>
      <c r="AT300" s="280" t="s">
        <v>160</v>
      </c>
      <c r="AU300" s="280" t="s">
        <v>81</v>
      </c>
      <c r="AV300" s="14" t="s">
        <v>78</v>
      </c>
      <c r="AW300" s="14" t="s">
        <v>35</v>
      </c>
      <c r="AX300" s="14" t="s">
        <v>71</v>
      </c>
      <c r="AY300" s="280" t="s">
        <v>150</v>
      </c>
    </row>
    <row r="301" s="12" customFormat="1">
      <c r="B301" s="248"/>
      <c r="C301" s="249"/>
      <c r="D301" s="250" t="s">
        <v>160</v>
      </c>
      <c r="E301" s="251" t="s">
        <v>21</v>
      </c>
      <c r="F301" s="252" t="s">
        <v>584</v>
      </c>
      <c r="G301" s="249"/>
      <c r="H301" s="253">
        <v>98.986999999999995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160</v>
      </c>
      <c r="AU301" s="259" t="s">
        <v>81</v>
      </c>
      <c r="AV301" s="12" t="s">
        <v>81</v>
      </c>
      <c r="AW301" s="12" t="s">
        <v>35</v>
      </c>
      <c r="AX301" s="12" t="s">
        <v>71</v>
      </c>
      <c r="AY301" s="259" t="s">
        <v>150</v>
      </c>
    </row>
    <row r="302" s="14" customFormat="1">
      <c r="B302" s="271"/>
      <c r="C302" s="272"/>
      <c r="D302" s="250" t="s">
        <v>160</v>
      </c>
      <c r="E302" s="273" t="s">
        <v>21</v>
      </c>
      <c r="F302" s="274" t="s">
        <v>578</v>
      </c>
      <c r="G302" s="272"/>
      <c r="H302" s="273" t="s">
        <v>21</v>
      </c>
      <c r="I302" s="275"/>
      <c r="J302" s="272"/>
      <c r="K302" s="272"/>
      <c r="L302" s="276"/>
      <c r="M302" s="277"/>
      <c r="N302" s="278"/>
      <c r="O302" s="278"/>
      <c r="P302" s="278"/>
      <c r="Q302" s="278"/>
      <c r="R302" s="278"/>
      <c r="S302" s="278"/>
      <c r="T302" s="279"/>
      <c r="AT302" s="280" t="s">
        <v>160</v>
      </c>
      <c r="AU302" s="280" t="s">
        <v>81</v>
      </c>
      <c r="AV302" s="14" t="s">
        <v>78</v>
      </c>
      <c r="AW302" s="14" t="s">
        <v>35</v>
      </c>
      <c r="AX302" s="14" t="s">
        <v>71</v>
      </c>
      <c r="AY302" s="280" t="s">
        <v>150</v>
      </c>
    </row>
    <row r="303" s="12" customFormat="1">
      <c r="B303" s="248"/>
      <c r="C303" s="249"/>
      <c r="D303" s="250" t="s">
        <v>160</v>
      </c>
      <c r="E303" s="251" t="s">
        <v>21</v>
      </c>
      <c r="F303" s="252" t="s">
        <v>585</v>
      </c>
      <c r="G303" s="249"/>
      <c r="H303" s="253">
        <v>138.24000000000001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160</v>
      </c>
      <c r="AU303" s="259" t="s">
        <v>81</v>
      </c>
      <c r="AV303" s="12" t="s">
        <v>81</v>
      </c>
      <c r="AW303" s="12" t="s">
        <v>35</v>
      </c>
      <c r="AX303" s="12" t="s">
        <v>71</v>
      </c>
      <c r="AY303" s="259" t="s">
        <v>150</v>
      </c>
    </row>
    <row r="304" s="13" customFormat="1">
      <c r="B304" s="260"/>
      <c r="C304" s="261"/>
      <c r="D304" s="250" t="s">
        <v>160</v>
      </c>
      <c r="E304" s="262" t="s">
        <v>21</v>
      </c>
      <c r="F304" s="263" t="s">
        <v>164</v>
      </c>
      <c r="G304" s="261"/>
      <c r="H304" s="264">
        <v>237.227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160</v>
      </c>
      <c r="AU304" s="270" t="s">
        <v>81</v>
      </c>
      <c r="AV304" s="13" t="s">
        <v>158</v>
      </c>
      <c r="AW304" s="13" t="s">
        <v>35</v>
      </c>
      <c r="AX304" s="13" t="s">
        <v>78</v>
      </c>
      <c r="AY304" s="270" t="s">
        <v>150</v>
      </c>
    </row>
    <row r="305" s="1" customFormat="1" ht="16.5" customHeight="1">
      <c r="B305" s="47"/>
      <c r="C305" s="236" t="s">
        <v>586</v>
      </c>
      <c r="D305" s="236" t="s">
        <v>153</v>
      </c>
      <c r="E305" s="237" t="s">
        <v>587</v>
      </c>
      <c r="F305" s="238" t="s">
        <v>588</v>
      </c>
      <c r="G305" s="239" t="s">
        <v>252</v>
      </c>
      <c r="H305" s="240">
        <v>237.227</v>
      </c>
      <c r="I305" s="241"/>
      <c r="J305" s="242">
        <f>ROUND(I305*H305,2)</f>
        <v>0</v>
      </c>
      <c r="K305" s="238" t="s">
        <v>157</v>
      </c>
      <c r="L305" s="73"/>
      <c r="M305" s="243" t="s">
        <v>21</v>
      </c>
      <c r="N305" s="244" t="s">
        <v>42</v>
      </c>
      <c r="O305" s="48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AR305" s="25" t="s">
        <v>158</v>
      </c>
      <c r="AT305" s="25" t="s">
        <v>153</v>
      </c>
      <c r="AU305" s="25" t="s">
        <v>81</v>
      </c>
      <c r="AY305" s="25" t="s">
        <v>150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25" t="s">
        <v>78</v>
      </c>
      <c r="BK305" s="247">
        <f>ROUND(I305*H305,2)</f>
        <v>0</v>
      </c>
      <c r="BL305" s="25" t="s">
        <v>158</v>
      </c>
      <c r="BM305" s="25" t="s">
        <v>589</v>
      </c>
    </row>
    <row r="306" s="1" customFormat="1" ht="25.5" customHeight="1">
      <c r="B306" s="47"/>
      <c r="C306" s="236" t="s">
        <v>590</v>
      </c>
      <c r="D306" s="236" t="s">
        <v>153</v>
      </c>
      <c r="E306" s="237" t="s">
        <v>591</v>
      </c>
      <c r="F306" s="238" t="s">
        <v>592</v>
      </c>
      <c r="G306" s="239" t="s">
        <v>252</v>
      </c>
      <c r="H306" s="240">
        <v>75.120000000000005</v>
      </c>
      <c r="I306" s="241"/>
      <c r="J306" s="242">
        <f>ROUND(I306*H306,2)</f>
        <v>0</v>
      </c>
      <c r="K306" s="238" t="s">
        <v>157</v>
      </c>
      <c r="L306" s="73"/>
      <c r="M306" s="243" t="s">
        <v>21</v>
      </c>
      <c r="N306" s="244" t="s">
        <v>42</v>
      </c>
      <c r="O306" s="48"/>
      <c r="P306" s="245">
        <f>O306*H306</f>
        <v>0</v>
      </c>
      <c r="Q306" s="245">
        <v>0.064610000000000001</v>
      </c>
      <c r="R306" s="245">
        <f>Q306*H306</f>
        <v>4.8535032000000005</v>
      </c>
      <c r="S306" s="245">
        <v>0</v>
      </c>
      <c r="T306" s="246">
        <f>S306*H306</f>
        <v>0</v>
      </c>
      <c r="AR306" s="25" t="s">
        <v>158</v>
      </c>
      <c r="AT306" s="25" t="s">
        <v>153</v>
      </c>
      <c r="AU306" s="25" t="s">
        <v>81</v>
      </c>
      <c r="AY306" s="25" t="s">
        <v>150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25" t="s">
        <v>78</v>
      </c>
      <c r="BK306" s="247">
        <f>ROUND(I306*H306,2)</f>
        <v>0</v>
      </c>
      <c r="BL306" s="25" t="s">
        <v>158</v>
      </c>
      <c r="BM306" s="25" t="s">
        <v>593</v>
      </c>
    </row>
    <row r="307" s="14" customFormat="1">
      <c r="B307" s="271"/>
      <c r="C307" s="272"/>
      <c r="D307" s="250" t="s">
        <v>160</v>
      </c>
      <c r="E307" s="273" t="s">
        <v>21</v>
      </c>
      <c r="F307" s="274" t="s">
        <v>576</v>
      </c>
      <c r="G307" s="272"/>
      <c r="H307" s="273" t="s">
        <v>21</v>
      </c>
      <c r="I307" s="275"/>
      <c r="J307" s="272"/>
      <c r="K307" s="272"/>
      <c r="L307" s="276"/>
      <c r="M307" s="277"/>
      <c r="N307" s="278"/>
      <c r="O307" s="278"/>
      <c r="P307" s="278"/>
      <c r="Q307" s="278"/>
      <c r="R307" s="278"/>
      <c r="S307" s="278"/>
      <c r="T307" s="279"/>
      <c r="AT307" s="280" t="s">
        <v>160</v>
      </c>
      <c r="AU307" s="280" t="s">
        <v>81</v>
      </c>
      <c r="AV307" s="14" t="s">
        <v>78</v>
      </c>
      <c r="AW307" s="14" t="s">
        <v>35</v>
      </c>
      <c r="AX307" s="14" t="s">
        <v>71</v>
      </c>
      <c r="AY307" s="280" t="s">
        <v>150</v>
      </c>
    </row>
    <row r="308" s="12" customFormat="1">
      <c r="B308" s="248"/>
      <c r="C308" s="249"/>
      <c r="D308" s="250" t="s">
        <v>160</v>
      </c>
      <c r="E308" s="251" t="s">
        <v>21</v>
      </c>
      <c r="F308" s="252" t="s">
        <v>594</v>
      </c>
      <c r="G308" s="249"/>
      <c r="H308" s="253">
        <v>75.120000000000005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AT308" s="259" t="s">
        <v>160</v>
      </c>
      <c r="AU308" s="259" t="s">
        <v>81</v>
      </c>
      <c r="AV308" s="12" t="s">
        <v>81</v>
      </c>
      <c r="AW308" s="12" t="s">
        <v>35</v>
      </c>
      <c r="AX308" s="12" t="s">
        <v>78</v>
      </c>
      <c r="AY308" s="259" t="s">
        <v>150</v>
      </c>
    </row>
    <row r="309" s="1" customFormat="1" ht="25.5" customHeight="1">
      <c r="B309" s="47"/>
      <c r="C309" s="236" t="s">
        <v>595</v>
      </c>
      <c r="D309" s="236" t="s">
        <v>153</v>
      </c>
      <c r="E309" s="237" t="s">
        <v>596</v>
      </c>
      <c r="F309" s="238" t="s">
        <v>597</v>
      </c>
      <c r="G309" s="239" t="s">
        <v>252</v>
      </c>
      <c r="H309" s="240">
        <v>75.120000000000005</v>
      </c>
      <c r="I309" s="241"/>
      <c r="J309" s="242">
        <f>ROUND(I309*H309,2)</f>
        <v>0</v>
      </c>
      <c r="K309" s="238" t="s">
        <v>157</v>
      </c>
      <c r="L309" s="73"/>
      <c r="M309" s="243" t="s">
        <v>21</v>
      </c>
      <c r="N309" s="244" t="s">
        <v>42</v>
      </c>
      <c r="O309" s="48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AR309" s="25" t="s">
        <v>158</v>
      </c>
      <c r="AT309" s="25" t="s">
        <v>153</v>
      </c>
      <c r="AU309" s="25" t="s">
        <v>81</v>
      </c>
      <c r="AY309" s="25" t="s">
        <v>150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25" t="s">
        <v>78</v>
      </c>
      <c r="BK309" s="247">
        <f>ROUND(I309*H309,2)</f>
        <v>0</v>
      </c>
      <c r="BL309" s="25" t="s">
        <v>158</v>
      </c>
      <c r="BM309" s="25" t="s">
        <v>598</v>
      </c>
    </row>
    <row r="310" s="1" customFormat="1" ht="25.5" customHeight="1">
      <c r="B310" s="47"/>
      <c r="C310" s="236" t="s">
        <v>599</v>
      </c>
      <c r="D310" s="236" t="s">
        <v>153</v>
      </c>
      <c r="E310" s="237" t="s">
        <v>600</v>
      </c>
      <c r="F310" s="238" t="s">
        <v>601</v>
      </c>
      <c r="G310" s="239" t="s">
        <v>332</v>
      </c>
      <c r="H310" s="240">
        <v>22.783999999999999</v>
      </c>
      <c r="I310" s="241"/>
      <c r="J310" s="242">
        <f>ROUND(I310*H310,2)</f>
        <v>0</v>
      </c>
      <c r="K310" s="238" t="s">
        <v>157</v>
      </c>
      <c r="L310" s="73"/>
      <c r="M310" s="243" t="s">
        <v>21</v>
      </c>
      <c r="N310" s="244" t="s">
        <v>42</v>
      </c>
      <c r="O310" s="48"/>
      <c r="P310" s="245">
        <f>O310*H310</f>
        <v>0</v>
      </c>
      <c r="Q310" s="245">
        <v>1.0485199999999999</v>
      </c>
      <c r="R310" s="245">
        <f>Q310*H310</f>
        <v>23.889479679999997</v>
      </c>
      <c r="S310" s="245">
        <v>0</v>
      </c>
      <c r="T310" s="246">
        <f>S310*H310</f>
        <v>0</v>
      </c>
      <c r="AR310" s="25" t="s">
        <v>158</v>
      </c>
      <c r="AT310" s="25" t="s">
        <v>153</v>
      </c>
      <c r="AU310" s="25" t="s">
        <v>81</v>
      </c>
      <c r="AY310" s="25" t="s">
        <v>150</v>
      </c>
      <c r="BE310" s="247">
        <f>IF(N310="základní",J310,0)</f>
        <v>0</v>
      </c>
      <c r="BF310" s="247">
        <f>IF(N310="snížená",J310,0)</f>
        <v>0</v>
      </c>
      <c r="BG310" s="247">
        <f>IF(N310="zákl. přenesená",J310,0)</f>
        <v>0</v>
      </c>
      <c r="BH310" s="247">
        <f>IF(N310="sníž. přenesená",J310,0)</f>
        <v>0</v>
      </c>
      <c r="BI310" s="247">
        <f>IF(N310="nulová",J310,0)</f>
        <v>0</v>
      </c>
      <c r="BJ310" s="25" t="s">
        <v>78</v>
      </c>
      <c r="BK310" s="247">
        <f>ROUND(I310*H310,2)</f>
        <v>0</v>
      </c>
      <c r="BL310" s="25" t="s">
        <v>158</v>
      </c>
      <c r="BM310" s="25" t="s">
        <v>602</v>
      </c>
    </row>
    <row r="311" s="12" customFormat="1">
      <c r="B311" s="248"/>
      <c r="C311" s="249"/>
      <c r="D311" s="250" t="s">
        <v>160</v>
      </c>
      <c r="E311" s="251" t="s">
        <v>21</v>
      </c>
      <c r="F311" s="252" t="s">
        <v>603</v>
      </c>
      <c r="G311" s="249"/>
      <c r="H311" s="253">
        <v>22.783999999999999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160</v>
      </c>
      <c r="AU311" s="259" t="s">
        <v>81</v>
      </c>
      <c r="AV311" s="12" t="s">
        <v>81</v>
      </c>
      <c r="AW311" s="12" t="s">
        <v>35</v>
      </c>
      <c r="AX311" s="12" t="s">
        <v>78</v>
      </c>
      <c r="AY311" s="259" t="s">
        <v>150</v>
      </c>
    </row>
    <row r="312" s="1" customFormat="1" ht="25.5" customHeight="1">
      <c r="B312" s="47"/>
      <c r="C312" s="236" t="s">
        <v>604</v>
      </c>
      <c r="D312" s="236" t="s">
        <v>153</v>
      </c>
      <c r="E312" s="237" t="s">
        <v>605</v>
      </c>
      <c r="F312" s="238" t="s">
        <v>606</v>
      </c>
      <c r="G312" s="239" t="s">
        <v>332</v>
      </c>
      <c r="H312" s="240">
        <v>18.780000000000001</v>
      </c>
      <c r="I312" s="241"/>
      <c r="J312" s="242">
        <f>ROUND(I312*H312,2)</f>
        <v>0</v>
      </c>
      <c r="K312" s="238" t="s">
        <v>157</v>
      </c>
      <c r="L312" s="73"/>
      <c r="M312" s="243" t="s">
        <v>21</v>
      </c>
      <c r="N312" s="244" t="s">
        <v>42</v>
      </c>
      <c r="O312" s="48"/>
      <c r="P312" s="245">
        <f>O312*H312</f>
        <v>0</v>
      </c>
      <c r="Q312" s="245">
        <v>1.0451200000000001</v>
      </c>
      <c r="R312" s="245">
        <f>Q312*H312</f>
        <v>19.627353600000003</v>
      </c>
      <c r="S312" s="245">
        <v>0</v>
      </c>
      <c r="T312" s="246">
        <f>S312*H312</f>
        <v>0</v>
      </c>
      <c r="AR312" s="25" t="s">
        <v>158</v>
      </c>
      <c r="AT312" s="25" t="s">
        <v>153</v>
      </c>
      <c r="AU312" s="25" t="s">
        <v>81</v>
      </c>
      <c r="AY312" s="25" t="s">
        <v>150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25" t="s">
        <v>78</v>
      </c>
      <c r="BK312" s="247">
        <f>ROUND(I312*H312,2)</f>
        <v>0</v>
      </c>
      <c r="BL312" s="25" t="s">
        <v>158</v>
      </c>
      <c r="BM312" s="25" t="s">
        <v>607</v>
      </c>
    </row>
    <row r="313" s="12" customFormat="1">
      <c r="B313" s="248"/>
      <c r="C313" s="249"/>
      <c r="D313" s="250" t="s">
        <v>160</v>
      </c>
      <c r="E313" s="251" t="s">
        <v>21</v>
      </c>
      <c r="F313" s="252" t="s">
        <v>608</v>
      </c>
      <c r="G313" s="249"/>
      <c r="H313" s="253">
        <v>18.780000000000001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160</v>
      </c>
      <c r="AU313" s="259" t="s">
        <v>81</v>
      </c>
      <c r="AV313" s="12" t="s">
        <v>81</v>
      </c>
      <c r="AW313" s="12" t="s">
        <v>35</v>
      </c>
      <c r="AX313" s="12" t="s">
        <v>78</v>
      </c>
      <c r="AY313" s="259" t="s">
        <v>150</v>
      </c>
    </row>
    <row r="314" s="1" customFormat="1" ht="16.5" customHeight="1">
      <c r="B314" s="47"/>
      <c r="C314" s="236" t="s">
        <v>609</v>
      </c>
      <c r="D314" s="236" t="s">
        <v>153</v>
      </c>
      <c r="E314" s="237" t="s">
        <v>610</v>
      </c>
      <c r="F314" s="238" t="s">
        <v>611</v>
      </c>
      <c r="G314" s="239" t="s">
        <v>332</v>
      </c>
      <c r="H314" s="240">
        <v>3.9169999999999998</v>
      </c>
      <c r="I314" s="241"/>
      <c r="J314" s="242">
        <f>ROUND(I314*H314,2)</f>
        <v>0</v>
      </c>
      <c r="K314" s="238" t="s">
        <v>21</v>
      </c>
      <c r="L314" s="73"/>
      <c r="M314" s="243" t="s">
        <v>21</v>
      </c>
      <c r="N314" s="244" t="s">
        <v>42</v>
      </c>
      <c r="O314" s="48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AR314" s="25" t="s">
        <v>158</v>
      </c>
      <c r="AT314" s="25" t="s">
        <v>153</v>
      </c>
      <c r="AU314" s="25" t="s">
        <v>81</v>
      </c>
      <c r="AY314" s="25" t="s">
        <v>150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25" t="s">
        <v>78</v>
      </c>
      <c r="BK314" s="247">
        <f>ROUND(I314*H314,2)</f>
        <v>0</v>
      </c>
      <c r="BL314" s="25" t="s">
        <v>158</v>
      </c>
      <c r="BM314" s="25" t="s">
        <v>612</v>
      </c>
    </row>
    <row r="315" s="14" customFormat="1">
      <c r="B315" s="271"/>
      <c r="C315" s="272"/>
      <c r="D315" s="250" t="s">
        <v>160</v>
      </c>
      <c r="E315" s="273" t="s">
        <v>21</v>
      </c>
      <c r="F315" s="274" t="s">
        <v>613</v>
      </c>
      <c r="G315" s="272"/>
      <c r="H315" s="273" t="s">
        <v>21</v>
      </c>
      <c r="I315" s="275"/>
      <c r="J315" s="272"/>
      <c r="K315" s="272"/>
      <c r="L315" s="276"/>
      <c r="M315" s="277"/>
      <c r="N315" s="278"/>
      <c r="O315" s="278"/>
      <c r="P315" s="278"/>
      <c r="Q315" s="278"/>
      <c r="R315" s="278"/>
      <c r="S315" s="278"/>
      <c r="T315" s="279"/>
      <c r="AT315" s="280" t="s">
        <v>160</v>
      </c>
      <c r="AU315" s="280" t="s">
        <v>81</v>
      </c>
      <c r="AV315" s="14" t="s">
        <v>78</v>
      </c>
      <c r="AW315" s="14" t="s">
        <v>35</v>
      </c>
      <c r="AX315" s="14" t="s">
        <v>71</v>
      </c>
      <c r="AY315" s="280" t="s">
        <v>150</v>
      </c>
    </row>
    <row r="316" s="12" customFormat="1">
      <c r="B316" s="248"/>
      <c r="C316" s="249"/>
      <c r="D316" s="250" t="s">
        <v>160</v>
      </c>
      <c r="E316" s="251" t="s">
        <v>21</v>
      </c>
      <c r="F316" s="252" t="s">
        <v>614</v>
      </c>
      <c r="G316" s="249"/>
      <c r="H316" s="253">
        <v>3.9169999999999998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AT316" s="259" t="s">
        <v>160</v>
      </c>
      <c r="AU316" s="259" t="s">
        <v>81</v>
      </c>
      <c r="AV316" s="12" t="s">
        <v>81</v>
      </c>
      <c r="AW316" s="12" t="s">
        <v>35</v>
      </c>
      <c r="AX316" s="12" t="s">
        <v>78</v>
      </c>
      <c r="AY316" s="259" t="s">
        <v>150</v>
      </c>
    </row>
    <row r="317" s="1" customFormat="1" ht="16.5" customHeight="1">
      <c r="B317" s="47"/>
      <c r="C317" s="236" t="s">
        <v>615</v>
      </c>
      <c r="D317" s="236" t="s">
        <v>153</v>
      </c>
      <c r="E317" s="237" t="s">
        <v>616</v>
      </c>
      <c r="F317" s="238" t="s">
        <v>617</v>
      </c>
      <c r="G317" s="239" t="s">
        <v>332</v>
      </c>
      <c r="H317" s="240">
        <v>20.100999999999999</v>
      </c>
      <c r="I317" s="241"/>
      <c r="J317" s="242">
        <f>ROUND(I317*H317,2)</f>
        <v>0</v>
      </c>
      <c r="K317" s="238" t="s">
        <v>21</v>
      </c>
      <c r="L317" s="73"/>
      <c r="M317" s="243" t="s">
        <v>21</v>
      </c>
      <c r="N317" s="244" t="s">
        <v>42</v>
      </c>
      <c r="O317" s="48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AR317" s="25" t="s">
        <v>158</v>
      </c>
      <c r="AT317" s="25" t="s">
        <v>153</v>
      </c>
      <c r="AU317" s="25" t="s">
        <v>81</v>
      </c>
      <c r="AY317" s="25" t="s">
        <v>150</v>
      </c>
      <c r="BE317" s="247">
        <f>IF(N317="základní",J317,0)</f>
        <v>0</v>
      </c>
      <c r="BF317" s="247">
        <f>IF(N317="snížená",J317,0)</f>
        <v>0</v>
      </c>
      <c r="BG317" s="247">
        <f>IF(N317="zákl. přenesená",J317,0)</f>
        <v>0</v>
      </c>
      <c r="BH317" s="247">
        <f>IF(N317="sníž. přenesená",J317,0)</f>
        <v>0</v>
      </c>
      <c r="BI317" s="247">
        <f>IF(N317="nulová",J317,0)</f>
        <v>0</v>
      </c>
      <c r="BJ317" s="25" t="s">
        <v>78</v>
      </c>
      <c r="BK317" s="247">
        <f>ROUND(I317*H317,2)</f>
        <v>0</v>
      </c>
      <c r="BL317" s="25" t="s">
        <v>158</v>
      </c>
      <c r="BM317" s="25" t="s">
        <v>618</v>
      </c>
    </row>
    <row r="318" s="14" customFormat="1">
      <c r="B318" s="271"/>
      <c r="C318" s="272"/>
      <c r="D318" s="250" t="s">
        <v>160</v>
      </c>
      <c r="E318" s="273" t="s">
        <v>21</v>
      </c>
      <c r="F318" s="274" t="s">
        <v>619</v>
      </c>
      <c r="G318" s="272"/>
      <c r="H318" s="273" t="s">
        <v>21</v>
      </c>
      <c r="I318" s="275"/>
      <c r="J318" s="272"/>
      <c r="K318" s="272"/>
      <c r="L318" s="276"/>
      <c r="M318" s="277"/>
      <c r="N318" s="278"/>
      <c r="O318" s="278"/>
      <c r="P318" s="278"/>
      <c r="Q318" s="278"/>
      <c r="R318" s="278"/>
      <c r="S318" s="278"/>
      <c r="T318" s="279"/>
      <c r="AT318" s="280" t="s">
        <v>160</v>
      </c>
      <c r="AU318" s="280" t="s">
        <v>81</v>
      </c>
      <c r="AV318" s="14" t="s">
        <v>78</v>
      </c>
      <c r="AW318" s="14" t="s">
        <v>35</v>
      </c>
      <c r="AX318" s="14" t="s">
        <v>71</v>
      </c>
      <c r="AY318" s="280" t="s">
        <v>150</v>
      </c>
    </row>
    <row r="319" s="12" customFormat="1">
      <c r="B319" s="248"/>
      <c r="C319" s="249"/>
      <c r="D319" s="250" t="s">
        <v>160</v>
      </c>
      <c r="E319" s="251" t="s">
        <v>21</v>
      </c>
      <c r="F319" s="252" t="s">
        <v>620</v>
      </c>
      <c r="G319" s="249"/>
      <c r="H319" s="253">
        <v>20.100999999999999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160</v>
      </c>
      <c r="AU319" s="259" t="s">
        <v>81</v>
      </c>
      <c r="AV319" s="12" t="s">
        <v>81</v>
      </c>
      <c r="AW319" s="12" t="s">
        <v>35</v>
      </c>
      <c r="AX319" s="12" t="s">
        <v>78</v>
      </c>
      <c r="AY319" s="259" t="s">
        <v>150</v>
      </c>
    </row>
    <row r="320" s="1" customFormat="1" ht="16.5" customHeight="1">
      <c r="B320" s="47"/>
      <c r="C320" s="236" t="s">
        <v>621</v>
      </c>
      <c r="D320" s="236" t="s">
        <v>153</v>
      </c>
      <c r="E320" s="237" t="s">
        <v>622</v>
      </c>
      <c r="F320" s="238" t="s">
        <v>623</v>
      </c>
      <c r="G320" s="239" t="s">
        <v>305</v>
      </c>
      <c r="H320" s="240">
        <v>166.255</v>
      </c>
      <c r="I320" s="241"/>
      <c r="J320" s="242">
        <f>ROUND(I320*H320,2)</f>
        <v>0</v>
      </c>
      <c r="K320" s="238" t="s">
        <v>21</v>
      </c>
      <c r="L320" s="73"/>
      <c r="M320" s="243" t="s">
        <v>21</v>
      </c>
      <c r="N320" s="244" t="s">
        <v>42</v>
      </c>
      <c r="O320" s="48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AR320" s="25" t="s">
        <v>158</v>
      </c>
      <c r="AT320" s="25" t="s">
        <v>153</v>
      </c>
      <c r="AU320" s="25" t="s">
        <v>81</v>
      </c>
      <c r="AY320" s="25" t="s">
        <v>150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25" t="s">
        <v>78</v>
      </c>
      <c r="BK320" s="247">
        <f>ROUND(I320*H320,2)</f>
        <v>0</v>
      </c>
      <c r="BL320" s="25" t="s">
        <v>158</v>
      </c>
      <c r="BM320" s="25" t="s">
        <v>624</v>
      </c>
    </row>
    <row r="321" s="12" customFormat="1">
      <c r="B321" s="248"/>
      <c r="C321" s="249"/>
      <c r="D321" s="250" t="s">
        <v>160</v>
      </c>
      <c r="E321" s="251" t="s">
        <v>21</v>
      </c>
      <c r="F321" s="252" t="s">
        <v>625</v>
      </c>
      <c r="G321" s="249"/>
      <c r="H321" s="253">
        <v>166.255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AT321" s="259" t="s">
        <v>160</v>
      </c>
      <c r="AU321" s="259" t="s">
        <v>81</v>
      </c>
      <c r="AV321" s="12" t="s">
        <v>81</v>
      </c>
      <c r="AW321" s="12" t="s">
        <v>35</v>
      </c>
      <c r="AX321" s="12" t="s">
        <v>78</v>
      </c>
      <c r="AY321" s="259" t="s">
        <v>150</v>
      </c>
    </row>
    <row r="322" s="1" customFormat="1" ht="16.5" customHeight="1">
      <c r="B322" s="47"/>
      <c r="C322" s="236" t="s">
        <v>626</v>
      </c>
      <c r="D322" s="236" t="s">
        <v>153</v>
      </c>
      <c r="E322" s="237" t="s">
        <v>627</v>
      </c>
      <c r="F322" s="238" t="s">
        <v>628</v>
      </c>
      <c r="G322" s="239" t="s">
        <v>252</v>
      </c>
      <c r="H322" s="240">
        <v>312.34699999999998</v>
      </c>
      <c r="I322" s="241"/>
      <c r="J322" s="242">
        <f>ROUND(I322*H322,2)</f>
        <v>0</v>
      </c>
      <c r="K322" s="238" t="s">
        <v>21</v>
      </c>
      <c r="L322" s="73"/>
      <c r="M322" s="243" t="s">
        <v>21</v>
      </c>
      <c r="N322" s="244" t="s">
        <v>42</v>
      </c>
      <c r="O322" s="48"/>
      <c r="P322" s="245">
        <f>O322*H322</f>
        <v>0</v>
      </c>
      <c r="Q322" s="245">
        <v>0</v>
      </c>
      <c r="R322" s="245">
        <f>Q322*H322</f>
        <v>0</v>
      </c>
      <c r="S322" s="245">
        <v>0</v>
      </c>
      <c r="T322" s="246">
        <f>S322*H322</f>
        <v>0</v>
      </c>
      <c r="AR322" s="25" t="s">
        <v>158</v>
      </c>
      <c r="AT322" s="25" t="s">
        <v>153</v>
      </c>
      <c r="AU322" s="25" t="s">
        <v>81</v>
      </c>
      <c r="AY322" s="25" t="s">
        <v>150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25" t="s">
        <v>78</v>
      </c>
      <c r="BK322" s="247">
        <f>ROUND(I322*H322,2)</f>
        <v>0</v>
      </c>
      <c r="BL322" s="25" t="s">
        <v>158</v>
      </c>
      <c r="BM322" s="25" t="s">
        <v>629</v>
      </c>
    </row>
    <row r="323" s="12" customFormat="1">
      <c r="B323" s="248"/>
      <c r="C323" s="249"/>
      <c r="D323" s="250" t="s">
        <v>160</v>
      </c>
      <c r="E323" s="251" t="s">
        <v>21</v>
      </c>
      <c r="F323" s="252" t="s">
        <v>630</v>
      </c>
      <c r="G323" s="249"/>
      <c r="H323" s="253">
        <v>312.34699999999998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160</v>
      </c>
      <c r="AU323" s="259" t="s">
        <v>81</v>
      </c>
      <c r="AV323" s="12" t="s">
        <v>81</v>
      </c>
      <c r="AW323" s="12" t="s">
        <v>35</v>
      </c>
      <c r="AX323" s="12" t="s">
        <v>78</v>
      </c>
      <c r="AY323" s="259" t="s">
        <v>150</v>
      </c>
    </row>
    <row r="324" s="1" customFormat="1" ht="16.5" customHeight="1">
      <c r="B324" s="47"/>
      <c r="C324" s="236" t="s">
        <v>631</v>
      </c>
      <c r="D324" s="236" t="s">
        <v>153</v>
      </c>
      <c r="E324" s="237" t="s">
        <v>632</v>
      </c>
      <c r="F324" s="238" t="s">
        <v>633</v>
      </c>
      <c r="G324" s="239" t="s">
        <v>156</v>
      </c>
      <c r="H324" s="240">
        <v>8</v>
      </c>
      <c r="I324" s="241"/>
      <c r="J324" s="242">
        <f>ROUND(I324*H324,2)</f>
        <v>0</v>
      </c>
      <c r="K324" s="238" t="s">
        <v>21</v>
      </c>
      <c r="L324" s="73"/>
      <c r="M324" s="243" t="s">
        <v>21</v>
      </c>
      <c r="N324" s="244" t="s">
        <v>42</v>
      </c>
      <c r="O324" s="48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5" t="s">
        <v>158</v>
      </c>
      <c r="AT324" s="25" t="s">
        <v>153</v>
      </c>
      <c r="AU324" s="25" t="s">
        <v>81</v>
      </c>
      <c r="AY324" s="25" t="s">
        <v>150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25" t="s">
        <v>78</v>
      </c>
      <c r="BK324" s="247">
        <f>ROUND(I324*H324,2)</f>
        <v>0</v>
      </c>
      <c r="BL324" s="25" t="s">
        <v>158</v>
      </c>
      <c r="BM324" s="25" t="s">
        <v>634</v>
      </c>
    </row>
    <row r="325" s="14" customFormat="1">
      <c r="B325" s="271"/>
      <c r="C325" s="272"/>
      <c r="D325" s="250" t="s">
        <v>160</v>
      </c>
      <c r="E325" s="273" t="s">
        <v>21</v>
      </c>
      <c r="F325" s="274" t="s">
        <v>635</v>
      </c>
      <c r="G325" s="272"/>
      <c r="H325" s="273" t="s">
        <v>21</v>
      </c>
      <c r="I325" s="275"/>
      <c r="J325" s="272"/>
      <c r="K325" s="272"/>
      <c r="L325" s="276"/>
      <c r="M325" s="277"/>
      <c r="N325" s="278"/>
      <c r="O325" s="278"/>
      <c r="P325" s="278"/>
      <c r="Q325" s="278"/>
      <c r="R325" s="278"/>
      <c r="S325" s="278"/>
      <c r="T325" s="279"/>
      <c r="AT325" s="280" t="s">
        <v>160</v>
      </c>
      <c r="AU325" s="280" t="s">
        <v>81</v>
      </c>
      <c r="AV325" s="14" t="s">
        <v>78</v>
      </c>
      <c r="AW325" s="14" t="s">
        <v>35</v>
      </c>
      <c r="AX325" s="14" t="s">
        <v>71</v>
      </c>
      <c r="AY325" s="280" t="s">
        <v>150</v>
      </c>
    </row>
    <row r="326" s="14" customFormat="1">
      <c r="B326" s="271"/>
      <c r="C326" s="272"/>
      <c r="D326" s="250" t="s">
        <v>160</v>
      </c>
      <c r="E326" s="273" t="s">
        <v>21</v>
      </c>
      <c r="F326" s="274" t="s">
        <v>636</v>
      </c>
      <c r="G326" s="272"/>
      <c r="H326" s="273" t="s">
        <v>21</v>
      </c>
      <c r="I326" s="275"/>
      <c r="J326" s="272"/>
      <c r="K326" s="272"/>
      <c r="L326" s="276"/>
      <c r="M326" s="277"/>
      <c r="N326" s="278"/>
      <c r="O326" s="278"/>
      <c r="P326" s="278"/>
      <c r="Q326" s="278"/>
      <c r="R326" s="278"/>
      <c r="S326" s="278"/>
      <c r="T326" s="279"/>
      <c r="AT326" s="280" t="s">
        <v>160</v>
      </c>
      <c r="AU326" s="280" t="s">
        <v>81</v>
      </c>
      <c r="AV326" s="14" t="s">
        <v>78</v>
      </c>
      <c r="AW326" s="14" t="s">
        <v>35</v>
      </c>
      <c r="AX326" s="14" t="s">
        <v>71</v>
      </c>
      <c r="AY326" s="280" t="s">
        <v>150</v>
      </c>
    </row>
    <row r="327" s="12" customFormat="1">
      <c r="B327" s="248"/>
      <c r="C327" s="249"/>
      <c r="D327" s="250" t="s">
        <v>160</v>
      </c>
      <c r="E327" s="251" t="s">
        <v>21</v>
      </c>
      <c r="F327" s="252" t="s">
        <v>637</v>
      </c>
      <c r="G327" s="249"/>
      <c r="H327" s="253">
        <v>4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160</v>
      </c>
      <c r="AU327" s="259" t="s">
        <v>81</v>
      </c>
      <c r="AV327" s="12" t="s">
        <v>81</v>
      </c>
      <c r="AW327" s="12" t="s">
        <v>35</v>
      </c>
      <c r="AX327" s="12" t="s">
        <v>71</v>
      </c>
      <c r="AY327" s="259" t="s">
        <v>150</v>
      </c>
    </row>
    <row r="328" s="12" customFormat="1">
      <c r="B328" s="248"/>
      <c r="C328" s="249"/>
      <c r="D328" s="250" t="s">
        <v>160</v>
      </c>
      <c r="E328" s="251" t="s">
        <v>21</v>
      </c>
      <c r="F328" s="252" t="s">
        <v>638</v>
      </c>
      <c r="G328" s="249"/>
      <c r="H328" s="253">
        <v>4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160</v>
      </c>
      <c r="AU328" s="259" t="s">
        <v>81</v>
      </c>
      <c r="AV328" s="12" t="s">
        <v>81</v>
      </c>
      <c r="AW328" s="12" t="s">
        <v>35</v>
      </c>
      <c r="AX328" s="12" t="s">
        <v>71</v>
      </c>
      <c r="AY328" s="259" t="s">
        <v>150</v>
      </c>
    </row>
    <row r="329" s="13" customFormat="1">
      <c r="B329" s="260"/>
      <c r="C329" s="261"/>
      <c r="D329" s="250" t="s">
        <v>160</v>
      </c>
      <c r="E329" s="262" t="s">
        <v>21</v>
      </c>
      <c r="F329" s="263" t="s">
        <v>164</v>
      </c>
      <c r="G329" s="261"/>
      <c r="H329" s="264">
        <v>8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160</v>
      </c>
      <c r="AU329" s="270" t="s">
        <v>81</v>
      </c>
      <c r="AV329" s="13" t="s">
        <v>158</v>
      </c>
      <c r="AW329" s="13" t="s">
        <v>35</v>
      </c>
      <c r="AX329" s="13" t="s">
        <v>78</v>
      </c>
      <c r="AY329" s="270" t="s">
        <v>150</v>
      </c>
    </row>
    <row r="330" s="1" customFormat="1" ht="16.5" customHeight="1">
      <c r="B330" s="47"/>
      <c r="C330" s="236" t="s">
        <v>639</v>
      </c>
      <c r="D330" s="236" t="s">
        <v>153</v>
      </c>
      <c r="E330" s="237" t="s">
        <v>640</v>
      </c>
      <c r="F330" s="238" t="s">
        <v>641</v>
      </c>
      <c r="G330" s="239" t="s">
        <v>642</v>
      </c>
      <c r="H330" s="240">
        <v>1</v>
      </c>
      <c r="I330" s="241"/>
      <c r="J330" s="242">
        <f>ROUND(I330*H330,2)</f>
        <v>0</v>
      </c>
      <c r="K330" s="238" t="s">
        <v>21</v>
      </c>
      <c r="L330" s="73"/>
      <c r="M330" s="243" t="s">
        <v>21</v>
      </c>
      <c r="N330" s="244" t="s">
        <v>42</v>
      </c>
      <c r="O330" s="48"/>
      <c r="P330" s="245">
        <f>O330*H330</f>
        <v>0</v>
      </c>
      <c r="Q330" s="245">
        <v>0</v>
      </c>
      <c r="R330" s="245">
        <f>Q330*H330</f>
        <v>0</v>
      </c>
      <c r="S330" s="245">
        <v>0</v>
      </c>
      <c r="T330" s="246">
        <f>S330*H330</f>
        <v>0</v>
      </c>
      <c r="AR330" s="25" t="s">
        <v>158</v>
      </c>
      <c r="AT330" s="25" t="s">
        <v>153</v>
      </c>
      <c r="AU330" s="25" t="s">
        <v>81</v>
      </c>
      <c r="AY330" s="25" t="s">
        <v>150</v>
      </c>
      <c r="BE330" s="247">
        <f>IF(N330="základní",J330,0)</f>
        <v>0</v>
      </c>
      <c r="BF330" s="247">
        <f>IF(N330="snížená",J330,0)</f>
        <v>0</v>
      </c>
      <c r="BG330" s="247">
        <f>IF(N330="zákl. přenesená",J330,0)</f>
        <v>0</v>
      </c>
      <c r="BH330" s="247">
        <f>IF(N330="sníž. přenesená",J330,0)</f>
        <v>0</v>
      </c>
      <c r="BI330" s="247">
        <f>IF(N330="nulová",J330,0)</f>
        <v>0</v>
      </c>
      <c r="BJ330" s="25" t="s">
        <v>78</v>
      </c>
      <c r="BK330" s="247">
        <f>ROUND(I330*H330,2)</f>
        <v>0</v>
      </c>
      <c r="BL330" s="25" t="s">
        <v>158</v>
      </c>
      <c r="BM330" s="25" t="s">
        <v>643</v>
      </c>
    </row>
    <row r="331" s="12" customFormat="1">
      <c r="B331" s="248"/>
      <c r="C331" s="249"/>
      <c r="D331" s="250" t="s">
        <v>160</v>
      </c>
      <c r="E331" s="251" t="s">
        <v>21</v>
      </c>
      <c r="F331" s="252" t="s">
        <v>644</v>
      </c>
      <c r="G331" s="249"/>
      <c r="H331" s="253">
        <v>1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AT331" s="259" t="s">
        <v>160</v>
      </c>
      <c r="AU331" s="259" t="s">
        <v>81</v>
      </c>
      <c r="AV331" s="12" t="s">
        <v>81</v>
      </c>
      <c r="AW331" s="12" t="s">
        <v>35</v>
      </c>
      <c r="AX331" s="12" t="s">
        <v>78</v>
      </c>
      <c r="AY331" s="259" t="s">
        <v>150</v>
      </c>
    </row>
    <row r="332" s="1" customFormat="1" ht="25.5" customHeight="1">
      <c r="B332" s="47"/>
      <c r="C332" s="236" t="s">
        <v>645</v>
      </c>
      <c r="D332" s="236" t="s">
        <v>153</v>
      </c>
      <c r="E332" s="237" t="s">
        <v>646</v>
      </c>
      <c r="F332" s="238" t="s">
        <v>647</v>
      </c>
      <c r="G332" s="239" t="s">
        <v>297</v>
      </c>
      <c r="H332" s="240">
        <v>30.399999999999999</v>
      </c>
      <c r="I332" s="241"/>
      <c r="J332" s="242">
        <f>ROUND(I332*H332,2)</f>
        <v>0</v>
      </c>
      <c r="K332" s="238" t="s">
        <v>157</v>
      </c>
      <c r="L332" s="73"/>
      <c r="M332" s="243" t="s">
        <v>21</v>
      </c>
      <c r="N332" s="244" t="s">
        <v>42</v>
      </c>
      <c r="O332" s="48"/>
      <c r="P332" s="245">
        <f>O332*H332</f>
        <v>0</v>
      </c>
      <c r="Q332" s="245">
        <v>0.0072100000000000003</v>
      </c>
      <c r="R332" s="245">
        <f>Q332*H332</f>
        <v>0.21918399999999999</v>
      </c>
      <c r="S332" s="245">
        <v>0</v>
      </c>
      <c r="T332" s="246">
        <f>S332*H332</f>
        <v>0</v>
      </c>
      <c r="AR332" s="25" t="s">
        <v>158</v>
      </c>
      <c r="AT332" s="25" t="s">
        <v>153</v>
      </c>
      <c r="AU332" s="25" t="s">
        <v>81</v>
      </c>
      <c r="AY332" s="25" t="s">
        <v>150</v>
      </c>
      <c r="BE332" s="247">
        <f>IF(N332="základní",J332,0)</f>
        <v>0</v>
      </c>
      <c r="BF332" s="247">
        <f>IF(N332="snížená",J332,0)</f>
        <v>0</v>
      </c>
      <c r="BG332" s="247">
        <f>IF(N332="zákl. přenesená",J332,0)</f>
        <v>0</v>
      </c>
      <c r="BH332" s="247">
        <f>IF(N332="sníž. přenesená",J332,0)</f>
        <v>0</v>
      </c>
      <c r="BI332" s="247">
        <f>IF(N332="nulová",J332,0)</f>
        <v>0</v>
      </c>
      <c r="BJ332" s="25" t="s">
        <v>78</v>
      </c>
      <c r="BK332" s="247">
        <f>ROUND(I332*H332,2)</f>
        <v>0</v>
      </c>
      <c r="BL332" s="25" t="s">
        <v>158</v>
      </c>
      <c r="BM332" s="25" t="s">
        <v>648</v>
      </c>
    </row>
    <row r="333" s="12" customFormat="1">
      <c r="B333" s="248"/>
      <c r="C333" s="249"/>
      <c r="D333" s="250" t="s">
        <v>160</v>
      </c>
      <c r="E333" s="251" t="s">
        <v>21</v>
      </c>
      <c r="F333" s="252" t="s">
        <v>649</v>
      </c>
      <c r="G333" s="249"/>
      <c r="H333" s="253">
        <v>30.399999999999999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160</v>
      </c>
      <c r="AU333" s="259" t="s">
        <v>81</v>
      </c>
      <c r="AV333" s="12" t="s">
        <v>81</v>
      </c>
      <c r="AW333" s="12" t="s">
        <v>35</v>
      </c>
      <c r="AX333" s="12" t="s">
        <v>78</v>
      </c>
      <c r="AY333" s="259" t="s">
        <v>150</v>
      </c>
    </row>
    <row r="334" s="1" customFormat="1" ht="16.5" customHeight="1">
      <c r="B334" s="47"/>
      <c r="C334" s="236" t="s">
        <v>650</v>
      </c>
      <c r="D334" s="236" t="s">
        <v>153</v>
      </c>
      <c r="E334" s="237" t="s">
        <v>651</v>
      </c>
      <c r="F334" s="238" t="s">
        <v>652</v>
      </c>
      <c r="G334" s="239" t="s">
        <v>156</v>
      </c>
      <c r="H334" s="240">
        <v>16</v>
      </c>
      <c r="I334" s="241"/>
      <c r="J334" s="242">
        <f>ROUND(I334*H334,2)</f>
        <v>0</v>
      </c>
      <c r="K334" s="238" t="s">
        <v>21</v>
      </c>
      <c r="L334" s="73"/>
      <c r="M334" s="243" t="s">
        <v>21</v>
      </c>
      <c r="N334" s="244" t="s">
        <v>42</v>
      </c>
      <c r="O334" s="48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AR334" s="25" t="s">
        <v>158</v>
      </c>
      <c r="AT334" s="25" t="s">
        <v>153</v>
      </c>
      <c r="AU334" s="25" t="s">
        <v>81</v>
      </c>
      <c r="AY334" s="25" t="s">
        <v>150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25" t="s">
        <v>78</v>
      </c>
      <c r="BK334" s="247">
        <f>ROUND(I334*H334,2)</f>
        <v>0</v>
      </c>
      <c r="BL334" s="25" t="s">
        <v>158</v>
      </c>
      <c r="BM334" s="25" t="s">
        <v>653</v>
      </c>
    </row>
    <row r="335" s="14" customFormat="1">
      <c r="B335" s="271"/>
      <c r="C335" s="272"/>
      <c r="D335" s="250" t="s">
        <v>160</v>
      </c>
      <c r="E335" s="273" t="s">
        <v>21</v>
      </c>
      <c r="F335" s="274" t="s">
        <v>654</v>
      </c>
      <c r="G335" s="272"/>
      <c r="H335" s="273" t="s">
        <v>21</v>
      </c>
      <c r="I335" s="275"/>
      <c r="J335" s="272"/>
      <c r="K335" s="272"/>
      <c r="L335" s="276"/>
      <c r="M335" s="277"/>
      <c r="N335" s="278"/>
      <c r="O335" s="278"/>
      <c r="P335" s="278"/>
      <c r="Q335" s="278"/>
      <c r="R335" s="278"/>
      <c r="S335" s="278"/>
      <c r="T335" s="279"/>
      <c r="AT335" s="280" t="s">
        <v>160</v>
      </c>
      <c r="AU335" s="280" t="s">
        <v>81</v>
      </c>
      <c r="AV335" s="14" t="s">
        <v>78</v>
      </c>
      <c r="AW335" s="14" t="s">
        <v>35</v>
      </c>
      <c r="AX335" s="14" t="s">
        <v>71</v>
      </c>
      <c r="AY335" s="280" t="s">
        <v>150</v>
      </c>
    </row>
    <row r="336" s="12" customFormat="1">
      <c r="B336" s="248"/>
      <c r="C336" s="249"/>
      <c r="D336" s="250" t="s">
        <v>160</v>
      </c>
      <c r="E336" s="251" t="s">
        <v>21</v>
      </c>
      <c r="F336" s="252" t="s">
        <v>655</v>
      </c>
      <c r="G336" s="249"/>
      <c r="H336" s="253">
        <v>16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AT336" s="259" t="s">
        <v>160</v>
      </c>
      <c r="AU336" s="259" t="s">
        <v>81</v>
      </c>
      <c r="AV336" s="12" t="s">
        <v>81</v>
      </c>
      <c r="AW336" s="12" t="s">
        <v>35</v>
      </c>
      <c r="AX336" s="12" t="s">
        <v>78</v>
      </c>
      <c r="AY336" s="259" t="s">
        <v>150</v>
      </c>
    </row>
    <row r="337" s="1" customFormat="1" ht="16.5" customHeight="1">
      <c r="B337" s="47"/>
      <c r="C337" s="236" t="s">
        <v>656</v>
      </c>
      <c r="D337" s="236" t="s">
        <v>153</v>
      </c>
      <c r="E337" s="237" t="s">
        <v>657</v>
      </c>
      <c r="F337" s="238" t="s">
        <v>658</v>
      </c>
      <c r="G337" s="239" t="s">
        <v>156</v>
      </c>
      <c r="H337" s="240">
        <v>12</v>
      </c>
      <c r="I337" s="241"/>
      <c r="J337" s="242">
        <f>ROUND(I337*H337,2)</f>
        <v>0</v>
      </c>
      <c r="K337" s="238" t="s">
        <v>21</v>
      </c>
      <c r="L337" s="73"/>
      <c r="M337" s="243" t="s">
        <v>21</v>
      </c>
      <c r="N337" s="244" t="s">
        <v>42</v>
      </c>
      <c r="O337" s="48"/>
      <c r="P337" s="245">
        <f>O337*H337</f>
        <v>0</v>
      </c>
      <c r="Q337" s="245">
        <v>0</v>
      </c>
      <c r="R337" s="245">
        <f>Q337*H337</f>
        <v>0</v>
      </c>
      <c r="S337" s="245">
        <v>0</v>
      </c>
      <c r="T337" s="246">
        <f>S337*H337</f>
        <v>0</v>
      </c>
      <c r="AR337" s="25" t="s">
        <v>158</v>
      </c>
      <c r="AT337" s="25" t="s">
        <v>153</v>
      </c>
      <c r="AU337" s="25" t="s">
        <v>81</v>
      </c>
      <c r="AY337" s="25" t="s">
        <v>150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25" t="s">
        <v>78</v>
      </c>
      <c r="BK337" s="247">
        <f>ROUND(I337*H337,2)</f>
        <v>0</v>
      </c>
      <c r="BL337" s="25" t="s">
        <v>158</v>
      </c>
      <c r="BM337" s="25" t="s">
        <v>659</v>
      </c>
    </row>
    <row r="338" s="14" customFormat="1">
      <c r="B338" s="271"/>
      <c r="C338" s="272"/>
      <c r="D338" s="250" t="s">
        <v>160</v>
      </c>
      <c r="E338" s="273" t="s">
        <v>21</v>
      </c>
      <c r="F338" s="274" t="s">
        <v>654</v>
      </c>
      <c r="G338" s="272"/>
      <c r="H338" s="273" t="s">
        <v>21</v>
      </c>
      <c r="I338" s="275"/>
      <c r="J338" s="272"/>
      <c r="K338" s="272"/>
      <c r="L338" s="276"/>
      <c r="M338" s="277"/>
      <c r="N338" s="278"/>
      <c r="O338" s="278"/>
      <c r="P338" s="278"/>
      <c r="Q338" s="278"/>
      <c r="R338" s="278"/>
      <c r="S338" s="278"/>
      <c r="T338" s="279"/>
      <c r="AT338" s="280" t="s">
        <v>160</v>
      </c>
      <c r="AU338" s="280" t="s">
        <v>81</v>
      </c>
      <c r="AV338" s="14" t="s">
        <v>78</v>
      </c>
      <c r="AW338" s="14" t="s">
        <v>35</v>
      </c>
      <c r="AX338" s="14" t="s">
        <v>71</v>
      </c>
      <c r="AY338" s="280" t="s">
        <v>150</v>
      </c>
    </row>
    <row r="339" s="12" customFormat="1">
      <c r="B339" s="248"/>
      <c r="C339" s="249"/>
      <c r="D339" s="250" t="s">
        <v>160</v>
      </c>
      <c r="E339" s="251" t="s">
        <v>21</v>
      </c>
      <c r="F339" s="252" t="s">
        <v>660</v>
      </c>
      <c r="G339" s="249"/>
      <c r="H339" s="253">
        <v>12</v>
      </c>
      <c r="I339" s="254"/>
      <c r="J339" s="249"/>
      <c r="K339" s="249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160</v>
      </c>
      <c r="AU339" s="259" t="s">
        <v>81</v>
      </c>
      <c r="AV339" s="12" t="s">
        <v>81</v>
      </c>
      <c r="AW339" s="12" t="s">
        <v>35</v>
      </c>
      <c r="AX339" s="12" t="s">
        <v>78</v>
      </c>
      <c r="AY339" s="259" t="s">
        <v>150</v>
      </c>
    </row>
    <row r="340" s="1" customFormat="1" ht="25.5" customHeight="1">
      <c r="B340" s="47"/>
      <c r="C340" s="236" t="s">
        <v>661</v>
      </c>
      <c r="D340" s="236" t="s">
        <v>153</v>
      </c>
      <c r="E340" s="237" t="s">
        <v>662</v>
      </c>
      <c r="F340" s="238" t="s">
        <v>663</v>
      </c>
      <c r="G340" s="239" t="s">
        <v>252</v>
      </c>
      <c r="H340" s="240">
        <v>127.2</v>
      </c>
      <c r="I340" s="241"/>
      <c r="J340" s="242">
        <f>ROUND(I340*H340,2)</f>
        <v>0</v>
      </c>
      <c r="K340" s="238" t="s">
        <v>157</v>
      </c>
      <c r="L340" s="73"/>
      <c r="M340" s="243" t="s">
        <v>21</v>
      </c>
      <c r="N340" s="244" t="s">
        <v>42</v>
      </c>
      <c r="O340" s="48"/>
      <c r="P340" s="245">
        <f>O340*H340</f>
        <v>0</v>
      </c>
      <c r="Q340" s="245">
        <v>0</v>
      </c>
      <c r="R340" s="245">
        <f>Q340*H340</f>
        <v>0</v>
      </c>
      <c r="S340" s="245">
        <v>0</v>
      </c>
      <c r="T340" s="246">
        <f>S340*H340</f>
        <v>0</v>
      </c>
      <c r="AR340" s="25" t="s">
        <v>158</v>
      </c>
      <c r="AT340" s="25" t="s">
        <v>153</v>
      </c>
      <c r="AU340" s="25" t="s">
        <v>81</v>
      </c>
      <c r="AY340" s="25" t="s">
        <v>150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25" t="s">
        <v>78</v>
      </c>
      <c r="BK340" s="247">
        <f>ROUND(I340*H340,2)</f>
        <v>0</v>
      </c>
      <c r="BL340" s="25" t="s">
        <v>158</v>
      </c>
      <c r="BM340" s="25" t="s">
        <v>664</v>
      </c>
    </row>
    <row r="341" s="14" customFormat="1">
      <c r="B341" s="271"/>
      <c r="C341" s="272"/>
      <c r="D341" s="250" t="s">
        <v>160</v>
      </c>
      <c r="E341" s="273" t="s">
        <v>21</v>
      </c>
      <c r="F341" s="274" t="s">
        <v>665</v>
      </c>
      <c r="G341" s="272"/>
      <c r="H341" s="273" t="s">
        <v>21</v>
      </c>
      <c r="I341" s="275"/>
      <c r="J341" s="272"/>
      <c r="K341" s="272"/>
      <c r="L341" s="276"/>
      <c r="M341" s="277"/>
      <c r="N341" s="278"/>
      <c r="O341" s="278"/>
      <c r="P341" s="278"/>
      <c r="Q341" s="278"/>
      <c r="R341" s="278"/>
      <c r="S341" s="278"/>
      <c r="T341" s="279"/>
      <c r="AT341" s="280" t="s">
        <v>160</v>
      </c>
      <c r="AU341" s="280" t="s">
        <v>81</v>
      </c>
      <c r="AV341" s="14" t="s">
        <v>78</v>
      </c>
      <c r="AW341" s="14" t="s">
        <v>35</v>
      </c>
      <c r="AX341" s="14" t="s">
        <v>71</v>
      </c>
      <c r="AY341" s="280" t="s">
        <v>150</v>
      </c>
    </row>
    <row r="342" s="12" customFormat="1">
      <c r="B342" s="248"/>
      <c r="C342" s="249"/>
      <c r="D342" s="250" t="s">
        <v>160</v>
      </c>
      <c r="E342" s="251" t="s">
        <v>21</v>
      </c>
      <c r="F342" s="252" t="s">
        <v>666</v>
      </c>
      <c r="G342" s="249"/>
      <c r="H342" s="253">
        <v>127.2</v>
      </c>
      <c r="I342" s="254"/>
      <c r="J342" s="249"/>
      <c r="K342" s="249"/>
      <c r="L342" s="255"/>
      <c r="M342" s="256"/>
      <c r="N342" s="257"/>
      <c r="O342" s="257"/>
      <c r="P342" s="257"/>
      <c r="Q342" s="257"/>
      <c r="R342" s="257"/>
      <c r="S342" s="257"/>
      <c r="T342" s="258"/>
      <c r="AT342" s="259" t="s">
        <v>160</v>
      </c>
      <c r="AU342" s="259" t="s">
        <v>81</v>
      </c>
      <c r="AV342" s="12" t="s">
        <v>81</v>
      </c>
      <c r="AW342" s="12" t="s">
        <v>35</v>
      </c>
      <c r="AX342" s="12" t="s">
        <v>78</v>
      </c>
      <c r="AY342" s="259" t="s">
        <v>150</v>
      </c>
    </row>
    <row r="343" s="1" customFormat="1" ht="25.5" customHeight="1">
      <c r="B343" s="47"/>
      <c r="C343" s="236" t="s">
        <v>667</v>
      </c>
      <c r="D343" s="236" t="s">
        <v>153</v>
      </c>
      <c r="E343" s="237" t="s">
        <v>668</v>
      </c>
      <c r="F343" s="238" t="s">
        <v>669</v>
      </c>
      <c r="G343" s="239" t="s">
        <v>252</v>
      </c>
      <c r="H343" s="240">
        <v>69.974999999999994</v>
      </c>
      <c r="I343" s="241"/>
      <c r="J343" s="242">
        <f>ROUND(I343*H343,2)</f>
        <v>0</v>
      </c>
      <c r="K343" s="238" t="s">
        <v>157</v>
      </c>
      <c r="L343" s="73"/>
      <c r="M343" s="243" t="s">
        <v>21</v>
      </c>
      <c r="N343" s="244" t="s">
        <v>42</v>
      </c>
      <c r="O343" s="48"/>
      <c r="P343" s="245">
        <f>O343*H343</f>
        <v>0</v>
      </c>
      <c r="Q343" s="245">
        <v>0</v>
      </c>
      <c r="R343" s="245">
        <f>Q343*H343</f>
        <v>0</v>
      </c>
      <c r="S343" s="245">
        <v>0</v>
      </c>
      <c r="T343" s="246">
        <f>S343*H343</f>
        <v>0</v>
      </c>
      <c r="AR343" s="25" t="s">
        <v>158</v>
      </c>
      <c r="AT343" s="25" t="s">
        <v>153</v>
      </c>
      <c r="AU343" s="25" t="s">
        <v>81</v>
      </c>
      <c r="AY343" s="25" t="s">
        <v>150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25" t="s">
        <v>78</v>
      </c>
      <c r="BK343" s="247">
        <f>ROUND(I343*H343,2)</f>
        <v>0</v>
      </c>
      <c r="BL343" s="25" t="s">
        <v>158</v>
      </c>
      <c r="BM343" s="25" t="s">
        <v>670</v>
      </c>
    </row>
    <row r="344" s="12" customFormat="1">
      <c r="B344" s="248"/>
      <c r="C344" s="249"/>
      <c r="D344" s="250" t="s">
        <v>160</v>
      </c>
      <c r="E344" s="251" t="s">
        <v>21</v>
      </c>
      <c r="F344" s="252" t="s">
        <v>671</v>
      </c>
      <c r="G344" s="249"/>
      <c r="H344" s="253">
        <v>69.974999999999994</v>
      </c>
      <c r="I344" s="254"/>
      <c r="J344" s="249"/>
      <c r="K344" s="249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160</v>
      </c>
      <c r="AU344" s="259" t="s">
        <v>81</v>
      </c>
      <c r="AV344" s="12" t="s">
        <v>81</v>
      </c>
      <c r="AW344" s="12" t="s">
        <v>35</v>
      </c>
      <c r="AX344" s="12" t="s">
        <v>78</v>
      </c>
      <c r="AY344" s="259" t="s">
        <v>150</v>
      </c>
    </row>
    <row r="345" s="1" customFormat="1" ht="25.5" customHeight="1">
      <c r="B345" s="47"/>
      <c r="C345" s="236" t="s">
        <v>672</v>
      </c>
      <c r="D345" s="236" t="s">
        <v>153</v>
      </c>
      <c r="E345" s="237" t="s">
        <v>673</v>
      </c>
      <c r="F345" s="238" t="s">
        <v>674</v>
      </c>
      <c r="G345" s="239" t="s">
        <v>252</v>
      </c>
      <c r="H345" s="240">
        <v>161.94</v>
      </c>
      <c r="I345" s="241"/>
      <c r="J345" s="242">
        <f>ROUND(I345*H345,2)</f>
        <v>0</v>
      </c>
      <c r="K345" s="238" t="s">
        <v>157</v>
      </c>
      <c r="L345" s="73"/>
      <c r="M345" s="243" t="s">
        <v>21</v>
      </c>
      <c r="N345" s="244" t="s">
        <v>42</v>
      </c>
      <c r="O345" s="48"/>
      <c r="P345" s="245">
        <f>O345*H345</f>
        <v>0</v>
      </c>
      <c r="Q345" s="245">
        <v>0</v>
      </c>
      <c r="R345" s="245">
        <f>Q345*H345</f>
        <v>0</v>
      </c>
      <c r="S345" s="245">
        <v>0</v>
      </c>
      <c r="T345" s="246">
        <f>S345*H345</f>
        <v>0</v>
      </c>
      <c r="AR345" s="25" t="s">
        <v>158</v>
      </c>
      <c r="AT345" s="25" t="s">
        <v>153</v>
      </c>
      <c r="AU345" s="25" t="s">
        <v>81</v>
      </c>
      <c r="AY345" s="25" t="s">
        <v>150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25" t="s">
        <v>78</v>
      </c>
      <c r="BK345" s="247">
        <f>ROUND(I345*H345,2)</f>
        <v>0</v>
      </c>
      <c r="BL345" s="25" t="s">
        <v>158</v>
      </c>
      <c r="BM345" s="25" t="s">
        <v>675</v>
      </c>
    </row>
    <row r="346" s="14" customFormat="1">
      <c r="B346" s="271"/>
      <c r="C346" s="272"/>
      <c r="D346" s="250" t="s">
        <v>160</v>
      </c>
      <c r="E346" s="273" t="s">
        <v>21</v>
      </c>
      <c r="F346" s="274" t="s">
        <v>665</v>
      </c>
      <c r="G346" s="272"/>
      <c r="H346" s="273" t="s">
        <v>21</v>
      </c>
      <c r="I346" s="275"/>
      <c r="J346" s="272"/>
      <c r="K346" s="272"/>
      <c r="L346" s="276"/>
      <c r="M346" s="277"/>
      <c r="N346" s="278"/>
      <c r="O346" s="278"/>
      <c r="P346" s="278"/>
      <c r="Q346" s="278"/>
      <c r="R346" s="278"/>
      <c r="S346" s="278"/>
      <c r="T346" s="279"/>
      <c r="AT346" s="280" t="s">
        <v>160</v>
      </c>
      <c r="AU346" s="280" t="s">
        <v>81</v>
      </c>
      <c r="AV346" s="14" t="s">
        <v>78</v>
      </c>
      <c r="AW346" s="14" t="s">
        <v>35</v>
      </c>
      <c r="AX346" s="14" t="s">
        <v>71</v>
      </c>
      <c r="AY346" s="280" t="s">
        <v>150</v>
      </c>
    </row>
    <row r="347" s="12" customFormat="1">
      <c r="B347" s="248"/>
      <c r="C347" s="249"/>
      <c r="D347" s="250" t="s">
        <v>160</v>
      </c>
      <c r="E347" s="251" t="s">
        <v>21</v>
      </c>
      <c r="F347" s="252" t="s">
        <v>676</v>
      </c>
      <c r="G347" s="249"/>
      <c r="H347" s="253">
        <v>118.08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AT347" s="259" t="s">
        <v>160</v>
      </c>
      <c r="AU347" s="259" t="s">
        <v>81</v>
      </c>
      <c r="AV347" s="12" t="s">
        <v>81</v>
      </c>
      <c r="AW347" s="12" t="s">
        <v>35</v>
      </c>
      <c r="AX347" s="12" t="s">
        <v>71</v>
      </c>
      <c r="AY347" s="259" t="s">
        <v>150</v>
      </c>
    </row>
    <row r="348" s="12" customFormat="1">
      <c r="B348" s="248"/>
      <c r="C348" s="249"/>
      <c r="D348" s="250" t="s">
        <v>160</v>
      </c>
      <c r="E348" s="251" t="s">
        <v>21</v>
      </c>
      <c r="F348" s="252" t="s">
        <v>677</v>
      </c>
      <c r="G348" s="249"/>
      <c r="H348" s="253">
        <v>43.859999999999999</v>
      </c>
      <c r="I348" s="254"/>
      <c r="J348" s="249"/>
      <c r="K348" s="249"/>
      <c r="L348" s="255"/>
      <c r="M348" s="256"/>
      <c r="N348" s="257"/>
      <c r="O348" s="257"/>
      <c r="P348" s="257"/>
      <c r="Q348" s="257"/>
      <c r="R348" s="257"/>
      <c r="S348" s="257"/>
      <c r="T348" s="258"/>
      <c r="AT348" s="259" t="s">
        <v>160</v>
      </c>
      <c r="AU348" s="259" t="s">
        <v>81</v>
      </c>
      <c r="AV348" s="12" t="s">
        <v>81</v>
      </c>
      <c r="AW348" s="12" t="s">
        <v>35</v>
      </c>
      <c r="AX348" s="12" t="s">
        <v>71</v>
      </c>
      <c r="AY348" s="259" t="s">
        <v>150</v>
      </c>
    </row>
    <row r="349" s="13" customFormat="1">
      <c r="B349" s="260"/>
      <c r="C349" s="261"/>
      <c r="D349" s="250" t="s">
        <v>160</v>
      </c>
      <c r="E349" s="262" t="s">
        <v>21</v>
      </c>
      <c r="F349" s="263" t="s">
        <v>164</v>
      </c>
      <c r="G349" s="261"/>
      <c r="H349" s="264">
        <v>161.94</v>
      </c>
      <c r="I349" s="265"/>
      <c r="J349" s="261"/>
      <c r="K349" s="261"/>
      <c r="L349" s="266"/>
      <c r="M349" s="267"/>
      <c r="N349" s="268"/>
      <c r="O349" s="268"/>
      <c r="P349" s="268"/>
      <c r="Q349" s="268"/>
      <c r="R349" s="268"/>
      <c r="S349" s="268"/>
      <c r="T349" s="269"/>
      <c r="AT349" s="270" t="s">
        <v>160</v>
      </c>
      <c r="AU349" s="270" t="s">
        <v>81</v>
      </c>
      <c r="AV349" s="13" t="s">
        <v>158</v>
      </c>
      <c r="AW349" s="13" t="s">
        <v>35</v>
      </c>
      <c r="AX349" s="13" t="s">
        <v>78</v>
      </c>
      <c r="AY349" s="270" t="s">
        <v>150</v>
      </c>
    </row>
    <row r="350" s="1" customFormat="1" ht="25.5" customHeight="1">
      <c r="B350" s="47"/>
      <c r="C350" s="236" t="s">
        <v>678</v>
      </c>
      <c r="D350" s="236" t="s">
        <v>153</v>
      </c>
      <c r="E350" s="237" t="s">
        <v>679</v>
      </c>
      <c r="F350" s="238" t="s">
        <v>680</v>
      </c>
      <c r="G350" s="239" t="s">
        <v>252</v>
      </c>
      <c r="H350" s="240">
        <v>14.44</v>
      </c>
      <c r="I350" s="241"/>
      <c r="J350" s="242">
        <f>ROUND(I350*H350,2)</f>
        <v>0</v>
      </c>
      <c r="K350" s="238" t="s">
        <v>157</v>
      </c>
      <c r="L350" s="73"/>
      <c r="M350" s="243" t="s">
        <v>21</v>
      </c>
      <c r="N350" s="244" t="s">
        <v>42</v>
      </c>
      <c r="O350" s="48"/>
      <c r="P350" s="245">
        <f>O350*H350</f>
        <v>0</v>
      </c>
      <c r="Q350" s="245">
        <v>0.01452</v>
      </c>
      <c r="R350" s="245">
        <f>Q350*H350</f>
        <v>0.20966879999999999</v>
      </c>
      <c r="S350" s="245">
        <v>0</v>
      </c>
      <c r="T350" s="246">
        <f>S350*H350</f>
        <v>0</v>
      </c>
      <c r="AR350" s="25" t="s">
        <v>158</v>
      </c>
      <c r="AT350" s="25" t="s">
        <v>153</v>
      </c>
      <c r="AU350" s="25" t="s">
        <v>81</v>
      </c>
      <c r="AY350" s="25" t="s">
        <v>150</v>
      </c>
      <c r="BE350" s="247">
        <f>IF(N350="základní",J350,0)</f>
        <v>0</v>
      </c>
      <c r="BF350" s="247">
        <f>IF(N350="snížená",J350,0)</f>
        <v>0</v>
      </c>
      <c r="BG350" s="247">
        <f>IF(N350="zákl. přenesená",J350,0)</f>
        <v>0</v>
      </c>
      <c r="BH350" s="247">
        <f>IF(N350="sníž. přenesená",J350,0)</f>
        <v>0</v>
      </c>
      <c r="BI350" s="247">
        <f>IF(N350="nulová",J350,0)</f>
        <v>0</v>
      </c>
      <c r="BJ350" s="25" t="s">
        <v>78</v>
      </c>
      <c r="BK350" s="247">
        <f>ROUND(I350*H350,2)</f>
        <v>0</v>
      </c>
      <c r="BL350" s="25" t="s">
        <v>158</v>
      </c>
      <c r="BM350" s="25" t="s">
        <v>681</v>
      </c>
    </row>
    <row r="351" s="12" customFormat="1">
      <c r="B351" s="248"/>
      <c r="C351" s="249"/>
      <c r="D351" s="250" t="s">
        <v>160</v>
      </c>
      <c r="E351" s="251" t="s">
        <v>21</v>
      </c>
      <c r="F351" s="252" t="s">
        <v>682</v>
      </c>
      <c r="G351" s="249"/>
      <c r="H351" s="253">
        <v>6.7599999999999998</v>
      </c>
      <c r="I351" s="254"/>
      <c r="J351" s="249"/>
      <c r="K351" s="249"/>
      <c r="L351" s="255"/>
      <c r="M351" s="256"/>
      <c r="N351" s="257"/>
      <c r="O351" s="257"/>
      <c r="P351" s="257"/>
      <c r="Q351" s="257"/>
      <c r="R351" s="257"/>
      <c r="S351" s="257"/>
      <c r="T351" s="258"/>
      <c r="AT351" s="259" t="s">
        <v>160</v>
      </c>
      <c r="AU351" s="259" t="s">
        <v>81</v>
      </c>
      <c r="AV351" s="12" t="s">
        <v>81</v>
      </c>
      <c r="AW351" s="12" t="s">
        <v>35</v>
      </c>
      <c r="AX351" s="12" t="s">
        <v>71</v>
      </c>
      <c r="AY351" s="259" t="s">
        <v>150</v>
      </c>
    </row>
    <row r="352" s="12" customFormat="1">
      <c r="B352" s="248"/>
      <c r="C352" s="249"/>
      <c r="D352" s="250" t="s">
        <v>160</v>
      </c>
      <c r="E352" s="251" t="s">
        <v>21</v>
      </c>
      <c r="F352" s="252" t="s">
        <v>683</v>
      </c>
      <c r="G352" s="249"/>
      <c r="H352" s="253">
        <v>7.6799999999999997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AT352" s="259" t="s">
        <v>160</v>
      </c>
      <c r="AU352" s="259" t="s">
        <v>81</v>
      </c>
      <c r="AV352" s="12" t="s">
        <v>81</v>
      </c>
      <c r="AW352" s="12" t="s">
        <v>35</v>
      </c>
      <c r="AX352" s="12" t="s">
        <v>71</v>
      </c>
      <c r="AY352" s="259" t="s">
        <v>150</v>
      </c>
    </row>
    <row r="353" s="13" customFormat="1">
      <c r="B353" s="260"/>
      <c r="C353" s="261"/>
      <c r="D353" s="250" t="s">
        <v>160</v>
      </c>
      <c r="E353" s="262" t="s">
        <v>21</v>
      </c>
      <c r="F353" s="263" t="s">
        <v>164</v>
      </c>
      <c r="G353" s="261"/>
      <c r="H353" s="264">
        <v>14.44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AT353" s="270" t="s">
        <v>160</v>
      </c>
      <c r="AU353" s="270" t="s">
        <v>81</v>
      </c>
      <c r="AV353" s="13" t="s">
        <v>158</v>
      </c>
      <c r="AW353" s="13" t="s">
        <v>35</v>
      </c>
      <c r="AX353" s="13" t="s">
        <v>78</v>
      </c>
      <c r="AY353" s="270" t="s">
        <v>150</v>
      </c>
    </row>
    <row r="354" s="1" customFormat="1" ht="25.5" customHeight="1">
      <c r="B354" s="47"/>
      <c r="C354" s="236" t="s">
        <v>684</v>
      </c>
      <c r="D354" s="236" t="s">
        <v>153</v>
      </c>
      <c r="E354" s="237" t="s">
        <v>685</v>
      </c>
      <c r="F354" s="238" t="s">
        <v>686</v>
      </c>
      <c r="G354" s="239" t="s">
        <v>252</v>
      </c>
      <c r="H354" s="240">
        <v>14.44</v>
      </c>
      <c r="I354" s="241"/>
      <c r="J354" s="242">
        <f>ROUND(I354*H354,2)</f>
        <v>0</v>
      </c>
      <c r="K354" s="238" t="s">
        <v>157</v>
      </c>
      <c r="L354" s="73"/>
      <c r="M354" s="243" t="s">
        <v>21</v>
      </c>
      <c r="N354" s="244" t="s">
        <v>42</v>
      </c>
      <c r="O354" s="48"/>
      <c r="P354" s="245">
        <f>O354*H354</f>
        <v>0</v>
      </c>
      <c r="Q354" s="245">
        <v>0.015140000000000001</v>
      </c>
      <c r="R354" s="245">
        <f>Q354*H354</f>
        <v>0.2186216</v>
      </c>
      <c r="S354" s="245">
        <v>0</v>
      </c>
      <c r="T354" s="246">
        <f>S354*H354</f>
        <v>0</v>
      </c>
      <c r="AR354" s="25" t="s">
        <v>158</v>
      </c>
      <c r="AT354" s="25" t="s">
        <v>153</v>
      </c>
      <c r="AU354" s="25" t="s">
        <v>81</v>
      </c>
      <c r="AY354" s="25" t="s">
        <v>150</v>
      </c>
      <c r="BE354" s="247">
        <f>IF(N354="základní",J354,0)</f>
        <v>0</v>
      </c>
      <c r="BF354" s="247">
        <f>IF(N354="snížená",J354,0)</f>
        <v>0</v>
      </c>
      <c r="BG354" s="247">
        <f>IF(N354="zákl. přenesená",J354,0)</f>
        <v>0</v>
      </c>
      <c r="BH354" s="247">
        <f>IF(N354="sníž. přenesená",J354,0)</f>
        <v>0</v>
      </c>
      <c r="BI354" s="247">
        <f>IF(N354="nulová",J354,0)</f>
        <v>0</v>
      </c>
      <c r="BJ354" s="25" t="s">
        <v>78</v>
      </c>
      <c r="BK354" s="247">
        <f>ROUND(I354*H354,2)</f>
        <v>0</v>
      </c>
      <c r="BL354" s="25" t="s">
        <v>158</v>
      </c>
      <c r="BM354" s="25" t="s">
        <v>687</v>
      </c>
    </row>
    <row r="355" s="1" customFormat="1" ht="16.5" customHeight="1">
      <c r="B355" s="47"/>
      <c r="C355" s="236" t="s">
        <v>688</v>
      </c>
      <c r="D355" s="236" t="s">
        <v>153</v>
      </c>
      <c r="E355" s="237" t="s">
        <v>689</v>
      </c>
      <c r="F355" s="238" t="s">
        <v>690</v>
      </c>
      <c r="G355" s="239" t="s">
        <v>252</v>
      </c>
      <c r="H355" s="240">
        <v>51.990000000000002</v>
      </c>
      <c r="I355" s="241"/>
      <c r="J355" s="242">
        <f>ROUND(I355*H355,2)</f>
        <v>0</v>
      </c>
      <c r="K355" s="238" t="s">
        <v>157</v>
      </c>
      <c r="L355" s="73"/>
      <c r="M355" s="243" t="s">
        <v>21</v>
      </c>
      <c r="N355" s="244" t="s">
        <v>42</v>
      </c>
      <c r="O355" s="48"/>
      <c r="P355" s="245">
        <f>O355*H355</f>
        <v>0</v>
      </c>
      <c r="Q355" s="245">
        <v>0.05305</v>
      </c>
      <c r="R355" s="245">
        <f>Q355*H355</f>
        <v>2.7580695</v>
      </c>
      <c r="S355" s="245">
        <v>0</v>
      </c>
      <c r="T355" s="246">
        <f>S355*H355</f>
        <v>0</v>
      </c>
      <c r="AR355" s="25" t="s">
        <v>158</v>
      </c>
      <c r="AT355" s="25" t="s">
        <v>153</v>
      </c>
      <c r="AU355" s="25" t="s">
        <v>81</v>
      </c>
      <c r="AY355" s="25" t="s">
        <v>150</v>
      </c>
      <c r="BE355" s="247">
        <f>IF(N355="základní",J355,0)</f>
        <v>0</v>
      </c>
      <c r="BF355" s="247">
        <f>IF(N355="snížená",J355,0)</f>
        <v>0</v>
      </c>
      <c r="BG355" s="247">
        <f>IF(N355="zákl. přenesená",J355,0)</f>
        <v>0</v>
      </c>
      <c r="BH355" s="247">
        <f>IF(N355="sníž. přenesená",J355,0)</f>
        <v>0</v>
      </c>
      <c r="BI355" s="247">
        <f>IF(N355="nulová",J355,0)</f>
        <v>0</v>
      </c>
      <c r="BJ355" s="25" t="s">
        <v>78</v>
      </c>
      <c r="BK355" s="247">
        <f>ROUND(I355*H355,2)</f>
        <v>0</v>
      </c>
      <c r="BL355" s="25" t="s">
        <v>158</v>
      </c>
      <c r="BM355" s="25" t="s">
        <v>691</v>
      </c>
    </row>
    <row r="356" s="12" customFormat="1">
      <c r="B356" s="248"/>
      <c r="C356" s="249"/>
      <c r="D356" s="250" t="s">
        <v>160</v>
      </c>
      <c r="E356" s="251" t="s">
        <v>21</v>
      </c>
      <c r="F356" s="252" t="s">
        <v>692</v>
      </c>
      <c r="G356" s="249"/>
      <c r="H356" s="253">
        <v>41.549999999999997</v>
      </c>
      <c r="I356" s="254"/>
      <c r="J356" s="249"/>
      <c r="K356" s="249"/>
      <c r="L356" s="255"/>
      <c r="M356" s="256"/>
      <c r="N356" s="257"/>
      <c r="O356" s="257"/>
      <c r="P356" s="257"/>
      <c r="Q356" s="257"/>
      <c r="R356" s="257"/>
      <c r="S356" s="257"/>
      <c r="T356" s="258"/>
      <c r="AT356" s="259" t="s">
        <v>160</v>
      </c>
      <c r="AU356" s="259" t="s">
        <v>81</v>
      </c>
      <c r="AV356" s="12" t="s">
        <v>81</v>
      </c>
      <c r="AW356" s="12" t="s">
        <v>35</v>
      </c>
      <c r="AX356" s="12" t="s">
        <v>71</v>
      </c>
      <c r="AY356" s="259" t="s">
        <v>150</v>
      </c>
    </row>
    <row r="357" s="12" customFormat="1">
      <c r="B357" s="248"/>
      <c r="C357" s="249"/>
      <c r="D357" s="250" t="s">
        <v>160</v>
      </c>
      <c r="E357" s="251" t="s">
        <v>21</v>
      </c>
      <c r="F357" s="252" t="s">
        <v>693</v>
      </c>
      <c r="G357" s="249"/>
      <c r="H357" s="253">
        <v>2.3999999999999999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160</v>
      </c>
      <c r="AU357" s="259" t="s">
        <v>81</v>
      </c>
      <c r="AV357" s="12" t="s">
        <v>81</v>
      </c>
      <c r="AW357" s="12" t="s">
        <v>35</v>
      </c>
      <c r="AX357" s="12" t="s">
        <v>71</v>
      </c>
      <c r="AY357" s="259" t="s">
        <v>150</v>
      </c>
    </row>
    <row r="358" s="12" customFormat="1">
      <c r="B358" s="248"/>
      <c r="C358" s="249"/>
      <c r="D358" s="250" t="s">
        <v>160</v>
      </c>
      <c r="E358" s="251" t="s">
        <v>21</v>
      </c>
      <c r="F358" s="252" t="s">
        <v>694</v>
      </c>
      <c r="G358" s="249"/>
      <c r="H358" s="253">
        <v>6.8399999999999999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AT358" s="259" t="s">
        <v>160</v>
      </c>
      <c r="AU358" s="259" t="s">
        <v>81</v>
      </c>
      <c r="AV358" s="12" t="s">
        <v>81</v>
      </c>
      <c r="AW358" s="12" t="s">
        <v>35</v>
      </c>
      <c r="AX358" s="12" t="s">
        <v>71</v>
      </c>
      <c r="AY358" s="259" t="s">
        <v>150</v>
      </c>
    </row>
    <row r="359" s="12" customFormat="1">
      <c r="B359" s="248"/>
      <c r="C359" s="249"/>
      <c r="D359" s="250" t="s">
        <v>160</v>
      </c>
      <c r="E359" s="251" t="s">
        <v>21</v>
      </c>
      <c r="F359" s="252" t="s">
        <v>695</v>
      </c>
      <c r="G359" s="249"/>
      <c r="H359" s="253">
        <v>1.2</v>
      </c>
      <c r="I359" s="254"/>
      <c r="J359" s="249"/>
      <c r="K359" s="249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160</v>
      </c>
      <c r="AU359" s="259" t="s">
        <v>81</v>
      </c>
      <c r="AV359" s="12" t="s">
        <v>81</v>
      </c>
      <c r="AW359" s="12" t="s">
        <v>35</v>
      </c>
      <c r="AX359" s="12" t="s">
        <v>71</v>
      </c>
      <c r="AY359" s="259" t="s">
        <v>150</v>
      </c>
    </row>
    <row r="360" s="13" customFormat="1">
      <c r="B360" s="260"/>
      <c r="C360" s="261"/>
      <c r="D360" s="250" t="s">
        <v>160</v>
      </c>
      <c r="E360" s="262" t="s">
        <v>21</v>
      </c>
      <c r="F360" s="263" t="s">
        <v>164</v>
      </c>
      <c r="G360" s="261"/>
      <c r="H360" s="264">
        <v>51.990000000000002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AT360" s="270" t="s">
        <v>160</v>
      </c>
      <c r="AU360" s="270" t="s">
        <v>81</v>
      </c>
      <c r="AV360" s="13" t="s">
        <v>158</v>
      </c>
      <c r="AW360" s="13" t="s">
        <v>35</v>
      </c>
      <c r="AX360" s="13" t="s">
        <v>78</v>
      </c>
      <c r="AY360" s="270" t="s">
        <v>150</v>
      </c>
    </row>
    <row r="361" s="1" customFormat="1" ht="16.5" customHeight="1">
      <c r="B361" s="47"/>
      <c r="C361" s="236" t="s">
        <v>696</v>
      </c>
      <c r="D361" s="236" t="s">
        <v>153</v>
      </c>
      <c r="E361" s="237" t="s">
        <v>697</v>
      </c>
      <c r="F361" s="238" t="s">
        <v>698</v>
      </c>
      <c r="G361" s="239" t="s">
        <v>252</v>
      </c>
      <c r="H361" s="240">
        <v>58.829999999999998</v>
      </c>
      <c r="I361" s="241"/>
      <c r="J361" s="242">
        <f>ROUND(I361*H361,2)</f>
        <v>0</v>
      </c>
      <c r="K361" s="238" t="s">
        <v>157</v>
      </c>
      <c r="L361" s="73"/>
      <c r="M361" s="243" t="s">
        <v>21</v>
      </c>
      <c r="N361" s="244" t="s">
        <v>42</v>
      </c>
      <c r="O361" s="48"/>
      <c r="P361" s="245">
        <f>O361*H361</f>
        <v>0</v>
      </c>
      <c r="Q361" s="245">
        <v>0.05305</v>
      </c>
      <c r="R361" s="245">
        <f>Q361*H361</f>
        <v>3.1209314999999997</v>
      </c>
      <c r="S361" s="245">
        <v>0</v>
      </c>
      <c r="T361" s="246">
        <f>S361*H361</f>
        <v>0</v>
      </c>
      <c r="AR361" s="25" t="s">
        <v>158</v>
      </c>
      <c r="AT361" s="25" t="s">
        <v>153</v>
      </c>
      <c r="AU361" s="25" t="s">
        <v>81</v>
      </c>
      <c r="AY361" s="25" t="s">
        <v>150</v>
      </c>
      <c r="BE361" s="247">
        <f>IF(N361="základní",J361,0)</f>
        <v>0</v>
      </c>
      <c r="BF361" s="247">
        <f>IF(N361="snížená",J361,0)</f>
        <v>0</v>
      </c>
      <c r="BG361" s="247">
        <f>IF(N361="zákl. přenesená",J361,0)</f>
        <v>0</v>
      </c>
      <c r="BH361" s="247">
        <f>IF(N361="sníž. přenesená",J361,0)</f>
        <v>0</v>
      </c>
      <c r="BI361" s="247">
        <f>IF(N361="nulová",J361,0)</f>
        <v>0</v>
      </c>
      <c r="BJ361" s="25" t="s">
        <v>78</v>
      </c>
      <c r="BK361" s="247">
        <f>ROUND(I361*H361,2)</f>
        <v>0</v>
      </c>
      <c r="BL361" s="25" t="s">
        <v>158</v>
      </c>
      <c r="BM361" s="25" t="s">
        <v>699</v>
      </c>
    </row>
    <row r="362" s="12" customFormat="1">
      <c r="B362" s="248"/>
      <c r="C362" s="249"/>
      <c r="D362" s="250" t="s">
        <v>160</v>
      </c>
      <c r="E362" s="251" t="s">
        <v>21</v>
      </c>
      <c r="F362" s="252" t="s">
        <v>692</v>
      </c>
      <c r="G362" s="249"/>
      <c r="H362" s="253">
        <v>41.549999999999997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160</v>
      </c>
      <c r="AU362" s="259" t="s">
        <v>81</v>
      </c>
      <c r="AV362" s="12" t="s">
        <v>81</v>
      </c>
      <c r="AW362" s="12" t="s">
        <v>35</v>
      </c>
      <c r="AX362" s="12" t="s">
        <v>71</v>
      </c>
      <c r="AY362" s="259" t="s">
        <v>150</v>
      </c>
    </row>
    <row r="363" s="12" customFormat="1">
      <c r="B363" s="248"/>
      <c r="C363" s="249"/>
      <c r="D363" s="250" t="s">
        <v>160</v>
      </c>
      <c r="E363" s="251" t="s">
        <v>21</v>
      </c>
      <c r="F363" s="252" t="s">
        <v>693</v>
      </c>
      <c r="G363" s="249"/>
      <c r="H363" s="253">
        <v>2.3999999999999999</v>
      </c>
      <c r="I363" s="254"/>
      <c r="J363" s="249"/>
      <c r="K363" s="249"/>
      <c r="L363" s="255"/>
      <c r="M363" s="256"/>
      <c r="N363" s="257"/>
      <c r="O363" s="257"/>
      <c r="P363" s="257"/>
      <c r="Q363" s="257"/>
      <c r="R363" s="257"/>
      <c r="S363" s="257"/>
      <c r="T363" s="258"/>
      <c r="AT363" s="259" t="s">
        <v>160</v>
      </c>
      <c r="AU363" s="259" t="s">
        <v>81</v>
      </c>
      <c r="AV363" s="12" t="s">
        <v>81</v>
      </c>
      <c r="AW363" s="12" t="s">
        <v>35</v>
      </c>
      <c r="AX363" s="12" t="s">
        <v>71</v>
      </c>
      <c r="AY363" s="259" t="s">
        <v>150</v>
      </c>
    </row>
    <row r="364" s="12" customFormat="1">
      <c r="B364" s="248"/>
      <c r="C364" s="249"/>
      <c r="D364" s="250" t="s">
        <v>160</v>
      </c>
      <c r="E364" s="251" t="s">
        <v>21</v>
      </c>
      <c r="F364" s="252" t="s">
        <v>700</v>
      </c>
      <c r="G364" s="249"/>
      <c r="H364" s="253">
        <v>13.68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160</v>
      </c>
      <c r="AU364" s="259" t="s">
        <v>81</v>
      </c>
      <c r="AV364" s="12" t="s">
        <v>81</v>
      </c>
      <c r="AW364" s="12" t="s">
        <v>35</v>
      </c>
      <c r="AX364" s="12" t="s">
        <v>71</v>
      </c>
      <c r="AY364" s="259" t="s">
        <v>150</v>
      </c>
    </row>
    <row r="365" s="12" customFormat="1">
      <c r="B365" s="248"/>
      <c r="C365" s="249"/>
      <c r="D365" s="250" t="s">
        <v>160</v>
      </c>
      <c r="E365" s="251" t="s">
        <v>21</v>
      </c>
      <c r="F365" s="252" t="s">
        <v>695</v>
      </c>
      <c r="G365" s="249"/>
      <c r="H365" s="253">
        <v>1.2</v>
      </c>
      <c r="I365" s="254"/>
      <c r="J365" s="249"/>
      <c r="K365" s="249"/>
      <c r="L365" s="255"/>
      <c r="M365" s="256"/>
      <c r="N365" s="257"/>
      <c r="O365" s="257"/>
      <c r="P365" s="257"/>
      <c r="Q365" s="257"/>
      <c r="R365" s="257"/>
      <c r="S365" s="257"/>
      <c r="T365" s="258"/>
      <c r="AT365" s="259" t="s">
        <v>160</v>
      </c>
      <c r="AU365" s="259" t="s">
        <v>81</v>
      </c>
      <c r="AV365" s="12" t="s">
        <v>81</v>
      </c>
      <c r="AW365" s="12" t="s">
        <v>35</v>
      </c>
      <c r="AX365" s="12" t="s">
        <v>71</v>
      </c>
      <c r="AY365" s="259" t="s">
        <v>150</v>
      </c>
    </row>
    <row r="366" s="13" customFormat="1">
      <c r="B366" s="260"/>
      <c r="C366" s="261"/>
      <c r="D366" s="250" t="s">
        <v>160</v>
      </c>
      <c r="E366" s="262" t="s">
        <v>21</v>
      </c>
      <c r="F366" s="263" t="s">
        <v>164</v>
      </c>
      <c r="G366" s="261"/>
      <c r="H366" s="264">
        <v>58.829999999999998</v>
      </c>
      <c r="I366" s="265"/>
      <c r="J366" s="261"/>
      <c r="K366" s="261"/>
      <c r="L366" s="266"/>
      <c r="M366" s="267"/>
      <c r="N366" s="268"/>
      <c r="O366" s="268"/>
      <c r="P366" s="268"/>
      <c r="Q366" s="268"/>
      <c r="R366" s="268"/>
      <c r="S366" s="268"/>
      <c r="T366" s="269"/>
      <c r="AT366" s="270" t="s">
        <v>160</v>
      </c>
      <c r="AU366" s="270" t="s">
        <v>81</v>
      </c>
      <c r="AV366" s="13" t="s">
        <v>158</v>
      </c>
      <c r="AW366" s="13" t="s">
        <v>35</v>
      </c>
      <c r="AX366" s="13" t="s">
        <v>78</v>
      </c>
      <c r="AY366" s="270" t="s">
        <v>150</v>
      </c>
    </row>
    <row r="367" s="1" customFormat="1" ht="16.5" customHeight="1">
      <c r="B367" s="47"/>
      <c r="C367" s="236" t="s">
        <v>701</v>
      </c>
      <c r="D367" s="236" t="s">
        <v>153</v>
      </c>
      <c r="E367" s="237" t="s">
        <v>702</v>
      </c>
      <c r="F367" s="238" t="s">
        <v>703</v>
      </c>
      <c r="G367" s="239" t="s">
        <v>252</v>
      </c>
      <c r="H367" s="240">
        <v>69.974999999999994</v>
      </c>
      <c r="I367" s="241"/>
      <c r="J367" s="242">
        <f>ROUND(I367*H367,2)</f>
        <v>0</v>
      </c>
      <c r="K367" s="238" t="s">
        <v>157</v>
      </c>
      <c r="L367" s="73"/>
      <c r="M367" s="243" t="s">
        <v>21</v>
      </c>
      <c r="N367" s="244" t="s">
        <v>42</v>
      </c>
      <c r="O367" s="48"/>
      <c r="P367" s="245">
        <f>O367*H367</f>
        <v>0</v>
      </c>
      <c r="Q367" s="245">
        <v>0.2004</v>
      </c>
      <c r="R367" s="245">
        <f>Q367*H367</f>
        <v>14.022989999999998</v>
      </c>
      <c r="S367" s="245">
        <v>0</v>
      </c>
      <c r="T367" s="246">
        <f>S367*H367</f>
        <v>0</v>
      </c>
      <c r="AR367" s="25" t="s">
        <v>158</v>
      </c>
      <c r="AT367" s="25" t="s">
        <v>153</v>
      </c>
      <c r="AU367" s="25" t="s">
        <v>81</v>
      </c>
      <c r="AY367" s="25" t="s">
        <v>150</v>
      </c>
      <c r="BE367" s="247">
        <f>IF(N367="základní",J367,0)</f>
        <v>0</v>
      </c>
      <c r="BF367" s="247">
        <f>IF(N367="snížená",J367,0)</f>
        <v>0</v>
      </c>
      <c r="BG367" s="247">
        <f>IF(N367="zákl. přenesená",J367,0)</f>
        <v>0</v>
      </c>
      <c r="BH367" s="247">
        <f>IF(N367="sníž. přenesená",J367,0)</f>
        <v>0</v>
      </c>
      <c r="BI367" s="247">
        <f>IF(N367="nulová",J367,0)</f>
        <v>0</v>
      </c>
      <c r="BJ367" s="25" t="s">
        <v>78</v>
      </c>
      <c r="BK367" s="247">
        <f>ROUND(I367*H367,2)</f>
        <v>0</v>
      </c>
      <c r="BL367" s="25" t="s">
        <v>158</v>
      </c>
      <c r="BM367" s="25" t="s">
        <v>704</v>
      </c>
    </row>
    <row r="368" s="12" customFormat="1">
      <c r="B368" s="248"/>
      <c r="C368" s="249"/>
      <c r="D368" s="250" t="s">
        <v>160</v>
      </c>
      <c r="E368" s="251" t="s">
        <v>21</v>
      </c>
      <c r="F368" s="252" t="s">
        <v>671</v>
      </c>
      <c r="G368" s="249"/>
      <c r="H368" s="253">
        <v>69.974999999999994</v>
      </c>
      <c r="I368" s="254"/>
      <c r="J368" s="249"/>
      <c r="K368" s="249"/>
      <c r="L368" s="255"/>
      <c r="M368" s="256"/>
      <c r="N368" s="257"/>
      <c r="O368" s="257"/>
      <c r="P368" s="257"/>
      <c r="Q368" s="257"/>
      <c r="R368" s="257"/>
      <c r="S368" s="257"/>
      <c r="T368" s="258"/>
      <c r="AT368" s="259" t="s">
        <v>160</v>
      </c>
      <c r="AU368" s="259" t="s">
        <v>81</v>
      </c>
      <c r="AV368" s="12" t="s">
        <v>81</v>
      </c>
      <c r="AW368" s="12" t="s">
        <v>35</v>
      </c>
      <c r="AX368" s="12" t="s">
        <v>78</v>
      </c>
      <c r="AY368" s="259" t="s">
        <v>150</v>
      </c>
    </row>
    <row r="369" s="1" customFormat="1" ht="16.5" customHeight="1">
      <c r="B369" s="47"/>
      <c r="C369" s="236" t="s">
        <v>705</v>
      </c>
      <c r="D369" s="236" t="s">
        <v>153</v>
      </c>
      <c r="E369" s="237" t="s">
        <v>706</v>
      </c>
      <c r="F369" s="238" t="s">
        <v>707</v>
      </c>
      <c r="G369" s="239" t="s">
        <v>305</v>
      </c>
      <c r="H369" s="240">
        <v>236.00399999999999</v>
      </c>
      <c r="I369" s="241"/>
      <c r="J369" s="242">
        <f>ROUND(I369*H369,2)</f>
        <v>0</v>
      </c>
      <c r="K369" s="238" t="s">
        <v>157</v>
      </c>
      <c r="L369" s="73"/>
      <c r="M369" s="243" t="s">
        <v>21</v>
      </c>
      <c r="N369" s="244" t="s">
        <v>42</v>
      </c>
      <c r="O369" s="48"/>
      <c r="P369" s="245">
        <f>O369*H369</f>
        <v>0</v>
      </c>
      <c r="Q369" s="245">
        <v>0</v>
      </c>
      <c r="R369" s="245">
        <f>Q369*H369</f>
        <v>0</v>
      </c>
      <c r="S369" s="245">
        <v>0</v>
      </c>
      <c r="T369" s="246">
        <f>S369*H369</f>
        <v>0</v>
      </c>
      <c r="AR369" s="25" t="s">
        <v>158</v>
      </c>
      <c r="AT369" s="25" t="s">
        <v>153</v>
      </c>
      <c r="AU369" s="25" t="s">
        <v>81</v>
      </c>
      <c r="AY369" s="25" t="s">
        <v>150</v>
      </c>
      <c r="BE369" s="247">
        <f>IF(N369="základní",J369,0)</f>
        <v>0</v>
      </c>
      <c r="BF369" s="247">
        <f>IF(N369="snížená",J369,0)</f>
        <v>0</v>
      </c>
      <c r="BG369" s="247">
        <f>IF(N369="zákl. přenesená",J369,0)</f>
        <v>0</v>
      </c>
      <c r="BH369" s="247">
        <f>IF(N369="sníž. přenesená",J369,0)</f>
        <v>0</v>
      </c>
      <c r="BI369" s="247">
        <f>IF(N369="nulová",J369,0)</f>
        <v>0</v>
      </c>
      <c r="BJ369" s="25" t="s">
        <v>78</v>
      </c>
      <c r="BK369" s="247">
        <f>ROUND(I369*H369,2)</f>
        <v>0</v>
      </c>
      <c r="BL369" s="25" t="s">
        <v>158</v>
      </c>
      <c r="BM369" s="25" t="s">
        <v>708</v>
      </c>
    </row>
    <row r="370" s="12" customFormat="1">
      <c r="B370" s="248"/>
      <c r="C370" s="249"/>
      <c r="D370" s="250" t="s">
        <v>160</v>
      </c>
      <c r="E370" s="251" t="s">
        <v>21</v>
      </c>
      <c r="F370" s="252" t="s">
        <v>709</v>
      </c>
      <c r="G370" s="249"/>
      <c r="H370" s="253">
        <v>177.488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160</v>
      </c>
      <c r="AU370" s="259" t="s">
        <v>81</v>
      </c>
      <c r="AV370" s="12" t="s">
        <v>81</v>
      </c>
      <c r="AW370" s="12" t="s">
        <v>35</v>
      </c>
      <c r="AX370" s="12" t="s">
        <v>71</v>
      </c>
      <c r="AY370" s="259" t="s">
        <v>150</v>
      </c>
    </row>
    <row r="371" s="12" customFormat="1">
      <c r="B371" s="248"/>
      <c r="C371" s="249"/>
      <c r="D371" s="250" t="s">
        <v>160</v>
      </c>
      <c r="E371" s="251" t="s">
        <v>21</v>
      </c>
      <c r="F371" s="252" t="s">
        <v>710</v>
      </c>
      <c r="G371" s="249"/>
      <c r="H371" s="253">
        <v>58.515999999999998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160</v>
      </c>
      <c r="AU371" s="259" t="s">
        <v>81</v>
      </c>
      <c r="AV371" s="12" t="s">
        <v>81</v>
      </c>
      <c r="AW371" s="12" t="s">
        <v>35</v>
      </c>
      <c r="AX371" s="12" t="s">
        <v>71</v>
      </c>
      <c r="AY371" s="259" t="s">
        <v>150</v>
      </c>
    </row>
    <row r="372" s="13" customFormat="1">
      <c r="B372" s="260"/>
      <c r="C372" s="261"/>
      <c r="D372" s="250" t="s">
        <v>160</v>
      </c>
      <c r="E372" s="262" t="s">
        <v>21</v>
      </c>
      <c r="F372" s="263" t="s">
        <v>164</v>
      </c>
      <c r="G372" s="261"/>
      <c r="H372" s="264">
        <v>236.00399999999999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160</v>
      </c>
      <c r="AU372" s="270" t="s">
        <v>81</v>
      </c>
      <c r="AV372" s="13" t="s">
        <v>158</v>
      </c>
      <c r="AW372" s="13" t="s">
        <v>35</v>
      </c>
      <c r="AX372" s="13" t="s">
        <v>78</v>
      </c>
      <c r="AY372" s="270" t="s">
        <v>150</v>
      </c>
    </row>
    <row r="373" s="1" customFormat="1" ht="25.5" customHeight="1">
      <c r="B373" s="47"/>
      <c r="C373" s="236" t="s">
        <v>711</v>
      </c>
      <c r="D373" s="236" t="s">
        <v>153</v>
      </c>
      <c r="E373" s="237" t="s">
        <v>712</v>
      </c>
      <c r="F373" s="238" t="s">
        <v>713</v>
      </c>
      <c r="G373" s="239" t="s">
        <v>252</v>
      </c>
      <c r="H373" s="240">
        <v>3227.0500000000002</v>
      </c>
      <c r="I373" s="241"/>
      <c r="J373" s="242">
        <f>ROUND(I373*H373,2)</f>
        <v>0</v>
      </c>
      <c r="K373" s="238" t="s">
        <v>157</v>
      </c>
      <c r="L373" s="73"/>
      <c r="M373" s="243" t="s">
        <v>21</v>
      </c>
      <c r="N373" s="244" t="s">
        <v>42</v>
      </c>
      <c r="O373" s="48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AR373" s="25" t="s">
        <v>158</v>
      </c>
      <c r="AT373" s="25" t="s">
        <v>153</v>
      </c>
      <c r="AU373" s="25" t="s">
        <v>81</v>
      </c>
      <c r="AY373" s="25" t="s">
        <v>150</v>
      </c>
      <c r="BE373" s="247">
        <f>IF(N373="základní",J373,0)</f>
        <v>0</v>
      </c>
      <c r="BF373" s="247">
        <f>IF(N373="snížená",J373,0)</f>
        <v>0</v>
      </c>
      <c r="BG373" s="247">
        <f>IF(N373="zákl. přenesená",J373,0)</f>
        <v>0</v>
      </c>
      <c r="BH373" s="247">
        <f>IF(N373="sníž. přenesená",J373,0)</f>
        <v>0</v>
      </c>
      <c r="BI373" s="247">
        <f>IF(N373="nulová",J373,0)</f>
        <v>0</v>
      </c>
      <c r="BJ373" s="25" t="s">
        <v>78</v>
      </c>
      <c r="BK373" s="247">
        <f>ROUND(I373*H373,2)</f>
        <v>0</v>
      </c>
      <c r="BL373" s="25" t="s">
        <v>158</v>
      </c>
      <c r="BM373" s="25" t="s">
        <v>714</v>
      </c>
    </row>
    <row r="374" s="12" customFormat="1">
      <c r="B374" s="248"/>
      <c r="C374" s="249"/>
      <c r="D374" s="250" t="s">
        <v>160</v>
      </c>
      <c r="E374" s="251" t="s">
        <v>21</v>
      </c>
      <c r="F374" s="252" t="s">
        <v>715</v>
      </c>
      <c r="G374" s="249"/>
      <c r="H374" s="253">
        <v>3227.0500000000002</v>
      </c>
      <c r="I374" s="254"/>
      <c r="J374" s="249"/>
      <c r="K374" s="249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160</v>
      </c>
      <c r="AU374" s="259" t="s">
        <v>81</v>
      </c>
      <c r="AV374" s="12" t="s">
        <v>81</v>
      </c>
      <c r="AW374" s="12" t="s">
        <v>35</v>
      </c>
      <c r="AX374" s="12" t="s">
        <v>78</v>
      </c>
      <c r="AY374" s="259" t="s">
        <v>150</v>
      </c>
    </row>
    <row r="375" s="1" customFormat="1" ht="16.5" customHeight="1">
      <c r="B375" s="47"/>
      <c r="C375" s="236" t="s">
        <v>716</v>
      </c>
      <c r="D375" s="236" t="s">
        <v>153</v>
      </c>
      <c r="E375" s="237" t="s">
        <v>717</v>
      </c>
      <c r="F375" s="238" t="s">
        <v>718</v>
      </c>
      <c r="G375" s="239" t="s">
        <v>305</v>
      </c>
      <c r="H375" s="240">
        <v>228.75800000000001</v>
      </c>
      <c r="I375" s="241"/>
      <c r="J375" s="242">
        <f>ROUND(I375*H375,2)</f>
        <v>0</v>
      </c>
      <c r="K375" s="238" t="s">
        <v>157</v>
      </c>
      <c r="L375" s="73"/>
      <c r="M375" s="243" t="s">
        <v>21</v>
      </c>
      <c r="N375" s="244" t="s">
        <v>42</v>
      </c>
      <c r="O375" s="48"/>
      <c r="P375" s="245">
        <f>O375*H375</f>
        <v>0</v>
      </c>
      <c r="Q375" s="245">
        <v>2.4500000000000002</v>
      </c>
      <c r="R375" s="245">
        <f>Q375*H375</f>
        <v>560.45710000000008</v>
      </c>
      <c r="S375" s="245">
        <v>0</v>
      </c>
      <c r="T375" s="246">
        <f>S375*H375</f>
        <v>0</v>
      </c>
      <c r="AR375" s="25" t="s">
        <v>158</v>
      </c>
      <c r="AT375" s="25" t="s">
        <v>153</v>
      </c>
      <c r="AU375" s="25" t="s">
        <v>81</v>
      </c>
      <c r="AY375" s="25" t="s">
        <v>150</v>
      </c>
      <c r="BE375" s="247">
        <f>IF(N375="základní",J375,0)</f>
        <v>0</v>
      </c>
      <c r="BF375" s="247">
        <f>IF(N375="snížená",J375,0)</f>
        <v>0</v>
      </c>
      <c r="BG375" s="247">
        <f>IF(N375="zákl. přenesená",J375,0)</f>
        <v>0</v>
      </c>
      <c r="BH375" s="247">
        <f>IF(N375="sníž. přenesená",J375,0)</f>
        <v>0</v>
      </c>
      <c r="BI375" s="247">
        <f>IF(N375="nulová",J375,0)</f>
        <v>0</v>
      </c>
      <c r="BJ375" s="25" t="s">
        <v>78</v>
      </c>
      <c r="BK375" s="247">
        <f>ROUND(I375*H375,2)</f>
        <v>0</v>
      </c>
      <c r="BL375" s="25" t="s">
        <v>158</v>
      </c>
      <c r="BM375" s="25" t="s">
        <v>719</v>
      </c>
    </row>
    <row r="376" s="12" customFormat="1">
      <c r="B376" s="248"/>
      <c r="C376" s="249"/>
      <c r="D376" s="250" t="s">
        <v>160</v>
      </c>
      <c r="E376" s="251" t="s">
        <v>21</v>
      </c>
      <c r="F376" s="252" t="s">
        <v>720</v>
      </c>
      <c r="G376" s="249"/>
      <c r="H376" s="253">
        <v>108.092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160</v>
      </c>
      <c r="AU376" s="259" t="s">
        <v>81</v>
      </c>
      <c r="AV376" s="12" t="s">
        <v>81</v>
      </c>
      <c r="AW376" s="12" t="s">
        <v>35</v>
      </c>
      <c r="AX376" s="12" t="s">
        <v>71</v>
      </c>
      <c r="AY376" s="259" t="s">
        <v>150</v>
      </c>
    </row>
    <row r="377" s="12" customFormat="1">
      <c r="B377" s="248"/>
      <c r="C377" s="249"/>
      <c r="D377" s="250" t="s">
        <v>160</v>
      </c>
      <c r="E377" s="251" t="s">
        <v>21</v>
      </c>
      <c r="F377" s="252" t="s">
        <v>721</v>
      </c>
      <c r="G377" s="249"/>
      <c r="H377" s="253">
        <v>120.666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160</v>
      </c>
      <c r="AU377" s="259" t="s">
        <v>81</v>
      </c>
      <c r="AV377" s="12" t="s">
        <v>81</v>
      </c>
      <c r="AW377" s="12" t="s">
        <v>35</v>
      </c>
      <c r="AX377" s="12" t="s">
        <v>71</v>
      </c>
      <c r="AY377" s="259" t="s">
        <v>150</v>
      </c>
    </row>
    <row r="378" s="13" customFormat="1">
      <c r="B378" s="260"/>
      <c r="C378" s="261"/>
      <c r="D378" s="250" t="s">
        <v>160</v>
      </c>
      <c r="E378" s="262" t="s">
        <v>21</v>
      </c>
      <c r="F378" s="263" t="s">
        <v>164</v>
      </c>
      <c r="G378" s="261"/>
      <c r="H378" s="264">
        <v>228.75800000000001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AT378" s="270" t="s">
        <v>160</v>
      </c>
      <c r="AU378" s="270" t="s">
        <v>81</v>
      </c>
      <c r="AV378" s="13" t="s">
        <v>158</v>
      </c>
      <c r="AW378" s="13" t="s">
        <v>35</v>
      </c>
      <c r="AX378" s="13" t="s">
        <v>78</v>
      </c>
      <c r="AY378" s="270" t="s">
        <v>150</v>
      </c>
    </row>
    <row r="379" s="1" customFormat="1" ht="38.25" customHeight="1">
      <c r="B379" s="47"/>
      <c r="C379" s="236" t="s">
        <v>722</v>
      </c>
      <c r="D379" s="236" t="s">
        <v>153</v>
      </c>
      <c r="E379" s="237" t="s">
        <v>723</v>
      </c>
      <c r="F379" s="238" t="s">
        <v>724</v>
      </c>
      <c r="G379" s="239" t="s">
        <v>252</v>
      </c>
      <c r="H379" s="240">
        <v>69.974999999999994</v>
      </c>
      <c r="I379" s="241"/>
      <c r="J379" s="242">
        <f>ROUND(I379*H379,2)</f>
        <v>0</v>
      </c>
      <c r="K379" s="238" t="s">
        <v>157</v>
      </c>
      <c r="L379" s="73"/>
      <c r="M379" s="243" t="s">
        <v>21</v>
      </c>
      <c r="N379" s="244" t="s">
        <v>42</v>
      </c>
      <c r="O379" s="48"/>
      <c r="P379" s="245">
        <f>O379*H379</f>
        <v>0</v>
      </c>
      <c r="Q379" s="245">
        <v>1.0311999999999999</v>
      </c>
      <c r="R379" s="245">
        <f>Q379*H379</f>
        <v>72.158219999999986</v>
      </c>
      <c r="S379" s="245">
        <v>0</v>
      </c>
      <c r="T379" s="246">
        <f>S379*H379</f>
        <v>0</v>
      </c>
      <c r="AR379" s="25" t="s">
        <v>158</v>
      </c>
      <c r="AT379" s="25" t="s">
        <v>153</v>
      </c>
      <c r="AU379" s="25" t="s">
        <v>81</v>
      </c>
      <c r="AY379" s="25" t="s">
        <v>150</v>
      </c>
      <c r="BE379" s="247">
        <f>IF(N379="základní",J379,0)</f>
        <v>0</v>
      </c>
      <c r="BF379" s="247">
        <f>IF(N379="snížená",J379,0)</f>
        <v>0</v>
      </c>
      <c r="BG379" s="247">
        <f>IF(N379="zákl. přenesená",J379,0)</f>
        <v>0</v>
      </c>
      <c r="BH379" s="247">
        <f>IF(N379="sníž. přenesená",J379,0)</f>
        <v>0</v>
      </c>
      <c r="BI379" s="247">
        <f>IF(N379="nulová",J379,0)</f>
        <v>0</v>
      </c>
      <c r="BJ379" s="25" t="s">
        <v>78</v>
      </c>
      <c r="BK379" s="247">
        <f>ROUND(I379*H379,2)</f>
        <v>0</v>
      </c>
      <c r="BL379" s="25" t="s">
        <v>158</v>
      </c>
      <c r="BM379" s="25" t="s">
        <v>725</v>
      </c>
    </row>
    <row r="380" s="12" customFormat="1">
      <c r="B380" s="248"/>
      <c r="C380" s="249"/>
      <c r="D380" s="250" t="s">
        <v>160</v>
      </c>
      <c r="E380" s="251" t="s">
        <v>21</v>
      </c>
      <c r="F380" s="252" t="s">
        <v>726</v>
      </c>
      <c r="G380" s="249"/>
      <c r="H380" s="253">
        <v>48.375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160</v>
      </c>
      <c r="AU380" s="259" t="s">
        <v>81</v>
      </c>
      <c r="AV380" s="12" t="s">
        <v>81</v>
      </c>
      <c r="AW380" s="12" t="s">
        <v>35</v>
      </c>
      <c r="AX380" s="12" t="s">
        <v>71</v>
      </c>
      <c r="AY380" s="259" t="s">
        <v>150</v>
      </c>
    </row>
    <row r="381" s="12" customFormat="1">
      <c r="B381" s="248"/>
      <c r="C381" s="249"/>
      <c r="D381" s="250" t="s">
        <v>160</v>
      </c>
      <c r="E381" s="251" t="s">
        <v>21</v>
      </c>
      <c r="F381" s="252" t="s">
        <v>727</v>
      </c>
      <c r="G381" s="249"/>
      <c r="H381" s="253">
        <v>21.600000000000001</v>
      </c>
      <c r="I381" s="254"/>
      <c r="J381" s="249"/>
      <c r="K381" s="249"/>
      <c r="L381" s="255"/>
      <c r="M381" s="256"/>
      <c r="N381" s="257"/>
      <c r="O381" s="257"/>
      <c r="P381" s="257"/>
      <c r="Q381" s="257"/>
      <c r="R381" s="257"/>
      <c r="S381" s="257"/>
      <c r="T381" s="258"/>
      <c r="AT381" s="259" t="s">
        <v>160</v>
      </c>
      <c r="AU381" s="259" t="s">
        <v>81</v>
      </c>
      <c r="AV381" s="12" t="s">
        <v>81</v>
      </c>
      <c r="AW381" s="12" t="s">
        <v>35</v>
      </c>
      <c r="AX381" s="12" t="s">
        <v>71</v>
      </c>
      <c r="AY381" s="259" t="s">
        <v>150</v>
      </c>
    </row>
    <row r="382" s="13" customFormat="1">
      <c r="B382" s="260"/>
      <c r="C382" s="261"/>
      <c r="D382" s="250" t="s">
        <v>160</v>
      </c>
      <c r="E382" s="262" t="s">
        <v>21</v>
      </c>
      <c r="F382" s="263" t="s">
        <v>164</v>
      </c>
      <c r="G382" s="261"/>
      <c r="H382" s="264">
        <v>69.974999999999994</v>
      </c>
      <c r="I382" s="265"/>
      <c r="J382" s="261"/>
      <c r="K382" s="261"/>
      <c r="L382" s="266"/>
      <c r="M382" s="267"/>
      <c r="N382" s="268"/>
      <c r="O382" s="268"/>
      <c r="P382" s="268"/>
      <c r="Q382" s="268"/>
      <c r="R382" s="268"/>
      <c r="S382" s="268"/>
      <c r="T382" s="269"/>
      <c r="AT382" s="270" t="s">
        <v>160</v>
      </c>
      <c r="AU382" s="270" t="s">
        <v>81</v>
      </c>
      <c r="AV382" s="13" t="s">
        <v>158</v>
      </c>
      <c r="AW382" s="13" t="s">
        <v>35</v>
      </c>
      <c r="AX382" s="13" t="s">
        <v>78</v>
      </c>
      <c r="AY382" s="270" t="s">
        <v>150</v>
      </c>
    </row>
    <row r="383" s="11" customFormat="1" ht="29.88" customHeight="1">
      <c r="B383" s="220"/>
      <c r="C383" s="221"/>
      <c r="D383" s="222" t="s">
        <v>70</v>
      </c>
      <c r="E383" s="234" t="s">
        <v>180</v>
      </c>
      <c r="F383" s="234" t="s">
        <v>728</v>
      </c>
      <c r="G383" s="221"/>
      <c r="H383" s="221"/>
      <c r="I383" s="224"/>
      <c r="J383" s="235">
        <f>BK383</f>
        <v>0</v>
      </c>
      <c r="K383" s="221"/>
      <c r="L383" s="226"/>
      <c r="M383" s="227"/>
      <c r="N383" s="228"/>
      <c r="O383" s="228"/>
      <c r="P383" s="229">
        <f>SUM(P384:P418)</f>
        <v>0</v>
      </c>
      <c r="Q383" s="228"/>
      <c r="R383" s="229">
        <f>SUM(R384:R418)</f>
        <v>0</v>
      </c>
      <c r="S383" s="228"/>
      <c r="T383" s="230">
        <f>SUM(T384:T418)</f>
        <v>0</v>
      </c>
      <c r="AR383" s="231" t="s">
        <v>78</v>
      </c>
      <c r="AT383" s="232" t="s">
        <v>70</v>
      </c>
      <c r="AU383" s="232" t="s">
        <v>78</v>
      </c>
      <c r="AY383" s="231" t="s">
        <v>150</v>
      </c>
      <c r="BK383" s="233">
        <f>SUM(BK384:BK418)</f>
        <v>0</v>
      </c>
    </row>
    <row r="384" s="1" customFormat="1" ht="25.5" customHeight="1">
      <c r="B384" s="47"/>
      <c r="C384" s="236" t="s">
        <v>729</v>
      </c>
      <c r="D384" s="236" t="s">
        <v>153</v>
      </c>
      <c r="E384" s="237" t="s">
        <v>730</v>
      </c>
      <c r="F384" s="238" t="s">
        <v>731</v>
      </c>
      <c r="G384" s="239" t="s">
        <v>252</v>
      </c>
      <c r="H384" s="240">
        <v>137.80000000000001</v>
      </c>
      <c r="I384" s="241"/>
      <c r="J384" s="242">
        <f>ROUND(I384*H384,2)</f>
        <v>0</v>
      </c>
      <c r="K384" s="238" t="s">
        <v>157</v>
      </c>
      <c r="L384" s="73"/>
      <c r="M384" s="243" t="s">
        <v>21</v>
      </c>
      <c r="N384" s="244" t="s">
        <v>42</v>
      </c>
      <c r="O384" s="48"/>
      <c r="P384" s="245">
        <f>O384*H384</f>
        <v>0</v>
      </c>
      <c r="Q384" s="245">
        <v>0</v>
      </c>
      <c r="R384" s="245">
        <f>Q384*H384</f>
        <v>0</v>
      </c>
      <c r="S384" s="245">
        <v>0</v>
      </c>
      <c r="T384" s="246">
        <f>S384*H384</f>
        <v>0</v>
      </c>
      <c r="AR384" s="25" t="s">
        <v>158</v>
      </c>
      <c r="AT384" s="25" t="s">
        <v>153</v>
      </c>
      <c r="AU384" s="25" t="s">
        <v>81</v>
      </c>
      <c r="AY384" s="25" t="s">
        <v>150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25" t="s">
        <v>78</v>
      </c>
      <c r="BK384" s="247">
        <f>ROUND(I384*H384,2)</f>
        <v>0</v>
      </c>
      <c r="BL384" s="25" t="s">
        <v>158</v>
      </c>
      <c r="BM384" s="25" t="s">
        <v>732</v>
      </c>
    </row>
    <row r="385" s="12" customFormat="1">
      <c r="B385" s="248"/>
      <c r="C385" s="249"/>
      <c r="D385" s="250" t="s">
        <v>160</v>
      </c>
      <c r="E385" s="251" t="s">
        <v>21</v>
      </c>
      <c r="F385" s="252" t="s">
        <v>733</v>
      </c>
      <c r="G385" s="249"/>
      <c r="H385" s="253">
        <v>137.80000000000001</v>
      </c>
      <c r="I385" s="254"/>
      <c r="J385" s="249"/>
      <c r="K385" s="249"/>
      <c r="L385" s="255"/>
      <c r="M385" s="256"/>
      <c r="N385" s="257"/>
      <c r="O385" s="257"/>
      <c r="P385" s="257"/>
      <c r="Q385" s="257"/>
      <c r="R385" s="257"/>
      <c r="S385" s="257"/>
      <c r="T385" s="258"/>
      <c r="AT385" s="259" t="s">
        <v>160</v>
      </c>
      <c r="AU385" s="259" t="s">
        <v>81</v>
      </c>
      <c r="AV385" s="12" t="s">
        <v>81</v>
      </c>
      <c r="AW385" s="12" t="s">
        <v>35</v>
      </c>
      <c r="AX385" s="12" t="s">
        <v>78</v>
      </c>
      <c r="AY385" s="259" t="s">
        <v>150</v>
      </c>
    </row>
    <row r="386" s="1" customFormat="1" ht="25.5" customHeight="1">
      <c r="B386" s="47"/>
      <c r="C386" s="236" t="s">
        <v>734</v>
      </c>
      <c r="D386" s="236" t="s">
        <v>153</v>
      </c>
      <c r="E386" s="237" t="s">
        <v>735</v>
      </c>
      <c r="F386" s="238" t="s">
        <v>736</v>
      </c>
      <c r="G386" s="239" t="s">
        <v>252</v>
      </c>
      <c r="H386" s="240">
        <v>761.54999999999995</v>
      </c>
      <c r="I386" s="241"/>
      <c r="J386" s="242">
        <f>ROUND(I386*H386,2)</f>
        <v>0</v>
      </c>
      <c r="K386" s="238" t="s">
        <v>157</v>
      </c>
      <c r="L386" s="73"/>
      <c r="M386" s="243" t="s">
        <v>21</v>
      </c>
      <c r="N386" s="244" t="s">
        <v>42</v>
      </c>
      <c r="O386" s="48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AR386" s="25" t="s">
        <v>158</v>
      </c>
      <c r="AT386" s="25" t="s">
        <v>153</v>
      </c>
      <c r="AU386" s="25" t="s">
        <v>81</v>
      </c>
      <c r="AY386" s="25" t="s">
        <v>150</v>
      </c>
      <c r="BE386" s="247">
        <f>IF(N386="základní",J386,0)</f>
        <v>0</v>
      </c>
      <c r="BF386" s="247">
        <f>IF(N386="snížená",J386,0)</f>
        <v>0</v>
      </c>
      <c r="BG386" s="247">
        <f>IF(N386="zákl. přenesená",J386,0)</f>
        <v>0</v>
      </c>
      <c r="BH386" s="247">
        <f>IF(N386="sníž. přenesená",J386,0)</f>
        <v>0</v>
      </c>
      <c r="BI386" s="247">
        <f>IF(N386="nulová",J386,0)</f>
        <v>0</v>
      </c>
      <c r="BJ386" s="25" t="s">
        <v>78</v>
      </c>
      <c r="BK386" s="247">
        <f>ROUND(I386*H386,2)</f>
        <v>0</v>
      </c>
      <c r="BL386" s="25" t="s">
        <v>158</v>
      </c>
      <c r="BM386" s="25" t="s">
        <v>737</v>
      </c>
    </row>
    <row r="387" s="12" customFormat="1">
      <c r="B387" s="248"/>
      <c r="C387" s="249"/>
      <c r="D387" s="250" t="s">
        <v>160</v>
      </c>
      <c r="E387" s="251" t="s">
        <v>21</v>
      </c>
      <c r="F387" s="252" t="s">
        <v>738</v>
      </c>
      <c r="G387" s="249"/>
      <c r="H387" s="253">
        <v>761.54999999999995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160</v>
      </c>
      <c r="AU387" s="259" t="s">
        <v>81</v>
      </c>
      <c r="AV387" s="12" t="s">
        <v>81</v>
      </c>
      <c r="AW387" s="12" t="s">
        <v>35</v>
      </c>
      <c r="AX387" s="12" t="s">
        <v>78</v>
      </c>
      <c r="AY387" s="259" t="s">
        <v>150</v>
      </c>
    </row>
    <row r="388" s="1" customFormat="1" ht="38.25" customHeight="1">
      <c r="B388" s="47"/>
      <c r="C388" s="236" t="s">
        <v>739</v>
      </c>
      <c r="D388" s="236" t="s">
        <v>153</v>
      </c>
      <c r="E388" s="237" t="s">
        <v>740</v>
      </c>
      <c r="F388" s="238" t="s">
        <v>741</v>
      </c>
      <c r="G388" s="239" t="s">
        <v>252</v>
      </c>
      <c r="H388" s="240">
        <v>137.80000000000001</v>
      </c>
      <c r="I388" s="241"/>
      <c r="J388" s="242">
        <f>ROUND(I388*H388,2)</f>
        <v>0</v>
      </c>
      <c r="K388" s="238" t="s">
        <v>157</v>
      </c>
      <c r="L388" s="73"/>
      <c r="M388" s="243" t="s">
        <v>21</v>
      </c>
      <c r="N388" s="244" t="s">
        <v>42</v>
      </c>
      <c r="O388" s="48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AR388" s="25" t="s">
        <v>158</v>
      </c>
      <c r="AT388" s="25" t="s">
        <v>153</v>
      </c>
      <c r="AU388" s="25" t="s">
        <v>81</v>
      </c>
      <c r="AY388" s="25" t="s">
        <v>150</v>
      </c>
      <c r="BE388" s="247">
        <f>IF(N388="základní",J388,0)</f>
        <v>0</v>
      </c>
      <c r="BF388" s="247">
        <f>IF(N388="snížená",J388,0)</f>
        <v>0</v>
      </c>
      <c r="BG388" s="247">
        <f>IF(N388="zákl. přenesená",J388,0)</f>
        <v>0</v>
      </c>
      <c r="BH388" s="247">
        <f>IF(N388="sníž. přenesená",J388,0)</f>
        <v>0</v>
      </c>
      <c r="BI388" s="247">
        <f>IF(N388="nulová",J388,0)</f>
        <v>0</v>
      </c>
      <c r="BJ388" s="25" t="s">
        <v>78</v>
      </c>
      <c r="BK388" s="247">
        <f>ROUND(I388*H388,2)</f>
        <v>0</v>
      </c>
      <c r="BL388" s="25" t="s">
        <v>158</v>
      </c>
      <c r="BM388" s="25" t="s">
        <v>742</v>
      </c>
    </row>
    <row r="389" s="12" customFormat="1">
      <c r="B389" s="248"/>
      <c r="C389" s="249"/>
      <c r="D389" s="250" t="s">
        <v>160</v>
      </c>
      <c r="E389" s="251" t="s">
        <v>21</v>
      </c>
      <c r="F389" s="252" t="s">
        <v>733</v>
      </c>
      <c r="G389" s="249"/>
      <c r="H389" s="253">
        <v>137.80000000000001</v>
      </c>
      <c r="I389" s="254"/>
      <c r="J389" s="249"/>
      <c r="K389" s="249"/>
      <c r="L389" s="255"/>
      <c r="M389" s="256"/>
      <c r="N389" s="257"/>
      <c r="O389" s="257"/>
      <c r="P389" s="257"/>
      <c r="Q389" s="257"/>
      <c r="R389" s="257"/>
      <c r="S389" s="257"/>
      <c r="T389" s="258"/>
      <c r="AT389" s="259" t="s">
        <v>160</v>
      </c>
      <c r="AU389" s="259" t="s">
        <v>81</v>
      </c>
      <c r="AV389" s="12" t="s">
        <v>81</v>
      </c>
      <c r="AW389" s="12" t="s">
        <v>35</v>
      </c>
      <c r="AX389" s="12" t="s">
        <v>78</v>
      </c>
      <c r="AY389" s="259" t="s">
        <v>150</v>
      </c>
    </row>
    <row r="390" s="1" customFormat="1" ht="38.25" customHeight="1">
      <c r="B390" s="47"/>
      <c r="C390" s="236" t="s">
        <v>743</v>
      </c>
      <c r="D390" s="236" t="s">
        <v>153</v>
      </c>
      <c r="E390" s="237" t="s">
        <v>744</v>
      </c>
      <c r="F390" s="238" t="s">
        <v>745</v>
      </c>
      <c r="G390" s="239" t="s">
        <v>252</v>
      </c>
      <c r="H390" s="240">
        <v>761.54999999999995</v>
      </c>
      <c r="I390" s="241"/>
      <c r="J390" s="242">
        <f>ROUND(I390*H390,2)</f>
        <v>0</v>
      </c>
      <c r="K390" s="238" t="s">
        <v>157</v>
      </c>
      <c r="L390" s="73"/>
      <c r="M390" s="243" t="s">
        <v>21</v>
      </c>
      <c r="N390" s="244" t="s">
        <v>42</v>
      </c>
      <c r="O390" s="48"/>
      <c r="P390" s="245">
        <f>O390*H390</f>
        <v>0</v>
      </c>
      <c r="Q390" s="245">
        <v>0</v>
      </c>
      <c r="R390" s="245">
        <f>Q390*H390</f>
        <v>0</v>
      </c>
      <c r="S390" s="245">
        <v>0</v>
      </c>
      <c r="T390" s="246">
        <f>S390*H390</f>
        <v>0</v>
      </c>
      <c r="AR390" s="25" t="s">
        <v>158</v>
      </c>
      <c r="AT390" s="25" t="s">
        <v>153</v>
      </c>
      <c r="AU390" s="25" t="s">
        <v>81</v>
      </c>
      <c r="AY390" s="25" t="s">
        <v>150</v>
      </c>
      <c r="BE390" s="247">
        <f>IF(N390="základní",J390,0)</f>
        <v>0</v>
      </c>
      <c r="BF390" s="247">
        <f>IF(N390="snížená",J390,0)</f>
        <v>0</v>
      </c>
      <c r="BG390" s="247">
        <f>IF(N390="zákl. přenesená",J390,0)</f>
        <v>0</v>
      </c>
      <c r="BH390" s="247">
        <f>IF(N390="sníž. přenesená",J390,0)</f>
        <v>0</v>
      </c>
      <c r="BI390" s="247">
        <f>IF(N390="nulová",J390,0)</f>
        <v>0</v>
      </c>
      <c r="BJ390" s="25" t="s">
        <v>78</v>
      </c>
      <c r="BK390" s="247">
        <f>ROUND(I390*H390,2)</f>
        <v>0</v>
      </c>
      <c r="BL390" s="25" t="s">
        <v>158</v>
      </c>
      <c r="BM390" s="25" t="s">
        <v>746</v>
      </c>
    </row>
    <row r="391" s="12" customFormat="1">
      <c r="B391" s="248"/>
      <c r="C391" s="249"/>
      <c r="D391" s="250" t="s">
        <v>160</v>
      </c>
      <c r="E391" s="251" t="s">
        <v>21</v>
      </c>
      <c r="F391" s="252" t="s">
        <v>747</v>
      </c>
      <c r="G391" s="249"/>
      <c r="H391" s="253">
        <v>761.54999999999995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160</v>
      </c>
      <c r="AU391" s="259" t="s">
        <v>81</v>
      </c>
      <c r="AV391" s="12" t="s">
        <v>81</v>
      </c>
      <c r="AW391" s="12" t="s">
        <v>35</v>
      </c>
      <c r="AX391" s="12" t="s">
        <v>78</v>
      </c>
      <c r="AY391" s="259" t="s">
        <v>150</v>
      </c>
    </row>
    <row r="392" s="1" customFormat="1" ht="25.5" customHeight="1">
      <c r="B392" s="47"/>
      <c r="C392" s="236" t="s">
        <v>748</v>
      </c>
      <c r="D392" s="236" t="s">
        <v>153</v>
      </c>
      <c r="E392" s="237" t="s">
        <v>749</v>
      </c>
      <c r="F392" s="238" t="s">
        <v>750</v>
      </c>
      <c r="G392" s="239" t="s">
        <v>252</v>
      </c>
      <c r="H392" s="240">
        <v>761.54999999999995</v>
      </c>
      <c r="I392" s="241"/>
      <c r="J392" s="242">
        <f>ROUND(I392*H392,2)</f>
        <v>0</v>
      </c>
      <c r="K392" s="238" t="s">
        <v>157</v>
      </c>
      <c r="L392" s="73"/>
      <c r="M392" s="243" t="s">
        <v>21</v>
      </c>
      <c r="N392" s="244" t="s">
        <v>42</v>
      </c>
      <c r="O392" s="48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AR392" s="25" t="s">
        <v>158</v>
      </c>
      <c r="AT392" s="25" t="s">
        <v>153</v>
      </c>
      <c r="AU392" s="25" t="s">
        <v>81</v>
      </c>
      <c r="AY392" s="25" t="s">
        <v>150</v>
      </c>
      <c r="BE392" s="247">
        <f>IF(N392="základní",J392,0)</f>
        <v>0</v>
      </c>
      <c r="BF392" s="247">
        <f>IF(N392="snížená",J392,0)</f>
        <v>0</v>
      </c>
      <c r="BG392" s="247">
        <f>IF(N392="zákl. přenesená",J392,0)</f>
        <v>0</v>
      </c>
      <c r="BH392" s="247">
        <f>IF(N392="sníž. přenesená",J392,0)</f>
        <v>0</v>
      </c>
      <c r="BI392" s="247">
        <f>IF(N392="nulová",J392,0)</f>
        <v>0</v>
      </c>
      <c r="BJ392" s="25" t="s">
        <v>78</v>
      </c>
      <c r="BK392" s="247">
        <f>ROUND(I392*H392,2)</f>
        <v>0</v>
      </c>
      <c r="BL392" s="25" t="s">
        <v>158</v>
      </c>
      <c r="BM392" s="25" t="s">
        <v>751</v>
      </c>
    </row>
    <row r="393" s="12" customFormat="1">
      <c r="B393" s="248"/>
      <c r="C393" s="249"/>
      <c r="D393" s="250" t="s">
        <v>160</v>
      </c>
      <c r="E393" s="251" t="s">
        <v>21</v>
      </c>
      <c r="F393" s="252" t="s">
        <v>747</v>
      </c>
      <c r="G393" s="249"/>
      <c r="H393" s="253">
        <v>761.54999999999995</v>
      </c>
      <c r="I393" s="254"/>
      <c r="J393" s="249"/>
      <c r="K393" s="249"/>
      <c r="L393" s="255"/>
      <c r="M393" s="256"/>
      <c r="N393" s="257"/>
      <c r="O393" s="257"/>
      <c r="P393" s="257"/>
      <c r="Q393" s="257"/>
      <c r="R393" s="257"/>
      <c r="S393" s="257"/>
      <c r="T393" s="258"/>
      <c r="AT393" s="259" t="s">
        <v>160</v>
      </c>
      <c r="AU393" s="259" t="s">
        <v>81</v>
      </c>
      <c r="AV393" s="12" t="s">
        <v>81</v>
      </c>
      <c r="AW393" s="12" t="s">
        <v>35</v>
      </c>
      <c r="AX393" s="12" t="s">
        <v>78</v>
      </c>
      <c r="AY393" s="259" t="s">
        <v>150</v>
      </c>
    </row>
    <row r="394" s="1" customFormat="1" ht="25.5" customHeight="1">
      <c r="B394" s="47"/>
      <c r="C394" s="236" t="s">
        <v>752</v>
      </c>
      <c r="D394" s="236" t="s">
        <v>153</v>
      </c>
      <c r="E394" s="237" t="s">
        <v>753</v>
      </c>
      <c r="F394" s="238" t="s">
        <v>754</v>
      </c>
      <c r="G394" s="239" t="s">
        <v>252</v>
      </c>
      <c r="H394" s="240">
        <v>2275.1999999999998</v>
      </c>
      <c r="I394" s="241"/>
      <c r="J394" s="242">
        <f>ROUND(I394*H394,2)</f>
        <v>0</v>
      </c>
      <c r="K394" s="238" t="s">
        <v>157</v>
      </c>
      <c r="L394" s="73"/>
      <c r="M394" s="243" t="s">
        <v>21</v>
      </c>
      <c r="N394" s="244" t="s">
        <v>42</v>
      </c>
      <c r="O394" s="48"/>
      <c r="P394" s="245">
        <f>O394*H394</f>
        <v>0</v>
      </c>
      <c r="Q394" s="245">
        <v>0</v>
      </c>
      <c r="R394" s="245">
        <f>Q394*H394</f>
        <v>0</v>
      </c>
      <c r="S394" s="245">
        <v>0</v>
      </c>
      <c r="T394" s="246">
        <f>S394*H394</f>
        <v>0</v>
      </c>
      <c r="AR394" s="25" t="s">
        <v>158</v>
      </c>
      <c r="AT394" s="25" t="s">
        <v>153</v>
      </c>
      <c r="AU394" s="25" t="s">
        <v>81</v>
      </c>
      <c r="AY394" s="25" t="s">
        <v>150</v>
      </c>
      <c r="BE394" s="247">
        <f>IF(N394="základní",J394,0)</f>
        <v>0</v>
      </c>
      <c r="BF394" s="247">
        <f>IF(N394="snížená",J394,0)</f>
        <v>0</v>
      </c>
      <c r="BG394" s="247">
        <f>IF(N394="zákl. přenesená",J394,0)</f>
        <v>0</v>
      </c>
      <c r="BH394" s="247">
        <f>IF(N394="sníž. přenesená",J394,0)</f>
        <v>0</v>
      </c>
      <c r="BI394" s="247">
        <f>IF(N394="nulová",J394,0)</f>
        <v>0</v>
      </c>
      <c r="BJ394" s="25" t="s">
        <v>78</v>
      </c>
      <c r="BK394" s="247">
        <f>ROUND(I394*H394,2)</f>
        <v>0</v>
      </c>
      <c r="BL394" s="25" t="s">
        <v>158</v>
      </c>
      <c r="BM394" s="25" t="s">
        <v>755</v>
      </c>
    </row>
    <row r="395" s="12" customFormat="1">
      <c r="B395" s="248"/>
      <c r="C395" s="249"/>
      <c r="D395" s="250" t="s">
        <v>160</v>
      </c>
      <c r="E395" s="251" t="s">
        <v>21</v>
      </c>
      <c r="F395" s="252" t="s">
        <v>756</v>
      </c>
      <c r="G395" s="249"/>
      <c r="H395" s="253">
        <v>2275.1999999999998</v>
      </c>
      <c r="I395" s="254"/>
      <c r="J395" s="249"/>
      <c r="K395" s="249"/>
      <c r="L395" s="255"/>
      <c r="M395" s="256"/>
      <c r="N395" s="257"/>
      <c r="O395" s="257"/>
      <c r="P395" s="257"/>
      <c r="Q395" s="257"/>
      <c r="R395" s="257"/>
      <c r="S395" s="257"/>
      <c r="T395" s="258"/>
      <c r="AT395" s="259" t="s">
        <v>160</v>
      </c>
      <c r="AU395" s="259" t="s">
        <v>81</v>
      </c>
      <c r="AV395" s="12" t="s">
        <v>81</v>
      </c>
      <c r="AW395" s="12" t="s">
        <v>35</v>
      </c>
      <c r="AX395" s="12" t="s">
        <v>78</v>
      </c>
      <c r="AY395" s="259" t="s">
        <v>150</v>
      </c>
    </row>
    <row r="396" s="1" customFormat="1" ht="25.5" customHeight="1">
      <c r="B396" s="47"/>
      <c r="C396" s="236" t="s">
        <v>757</v>
      </c>
      <c r="D396" s="236" t="s">
        <v>153</v>
      </c>
      <c r="E396" s="237" t="s">
        <v>758</v>
      </c>
      <c r="F396" s="238" t="s">
        <v>759</v>
      </c>
      <c r="G396" s="239" t="s">
        <v>252</v>
      </c>
      <c r="H396" s="240">
        <v>761.54999999999995</v>
      </c>
      <c r="I396" s="241"/>
      <c r="J396" s="242">
        <f>ROUND(I396*H396,2)</f>
        <v>0</v>
      </c>
      <c r="K396" s="238" t="s">
        <v>157</v>
      </c>
      <c r="L396" s="73"/>
      <c r="M396" s="243" t="s">
        <v>21</v>
      </c>
      <c r="N396" s="244" t="s">
        <v>42</v>
      </c>
      <c r="O396" s="48"/>
      <c r="P396" s="245">
        <f>O396*H396</f>
        <v>0</v>
      </c>
      <c r="Q396" s="245">
        <v>0</v>
      </c>
      <c r="R396" s="245">
        <f>Q396*H396</f>
        <v>0</v>
      </c>
      <c r="S396" s="245">
        <v>0</v>
      </c>
      <c r="T396" s="246">
        <f>S396*H396</f>
        <v>0</v>
      </c>
      <c r="AR396" s="25" t="s">
        <v>158</v>
      </c>
      <c r="AT396" s="25" t="s">
        <v>153</v>
      </c>
      <c r="AU396" s="25" t="s">
        <v>81</v>
      </c>
      <c r="AY396" s="25" t="s">
        <v>150</v>
      </c>
      <c r="BE396" s="247">
        <f>IF(N396="základní",J396,0)</f>
        <v>0</v>
      </c>
      <c r="BF396" s="247">
        <f>IF(N396="snížená",J396,0)</f>
        <v>0</v>
      </c>
      <c r="BG396" s="247">
        <f>IF(N396="zákl. přenesená",J396,0)</f>
        <v>0</v>
      </c>
      <c r="BH396" s="247">
        <f>IF(N396="sníž. přenesená",J396,0)</f>
        <v>0</v>
      </c>
      <c r="BI396" s="247">
        <f>IF(N396="nulová",J396,0)</f>
        <v>0</v>
      </c>
      <c r="BJ396" s="25" t="s">
        <v>78</v>
      </c>
      <c r="BK396" s="247">
        <f>ROUND(I396*H396,2)</f>
        <v>0</v>
      </c>
      <c r="BL396" s="25" t="s">
        <v>158</v>
      </c>
      <c r="BM396" s="25" t="s">
        <v>760</v>
      </c>
    </row>
    <row r="397" s="12" customFormat="1">
      <c r="B397" s="248"/>
      <c r="C397" s="249"/>
      <c r="D397" s="250" t="s">
        <v>160</v>
      </c>
      <c r="E397" s="251" t="s">
        <v>21</v>
      </c>
      <c r="F397" s="252" t="s">
        <v>761</v>
      </c>
      <c r="G397" s="249"/>
      <c r="H397" s="253">
        <v>761.54999999999995</v>
      </c>
      <c r="I397" s="254"/>
      <c r="J397" s="249"/>
      <c r="K397" s="249"/>
      <c r="L397" s="255"/>
      <c r="M397" s="256"/>
      <c r="N397" s="257"/>
      <c r="O397" s="257"/>
      <c r="P397" s="257"/>
      <c r="Q397" s="257"/>
      <c r="R397" s="257"/>
      <c r="S397" s="257"/>
      <c r="T397" s="258"/>
      <c r="AT397" s="259" t="s">
        <v>160</v>
      </c>
      <c r="AU397" s="259" t="s">
        <v>81</v>
      </c>
      <c r="AV397" s="12" t="s">
        <v>81</v>
      </c>
      <c r="AW397" s="12" t="s">
        <v>35</v>
      </c>
      <c r="AX397" s="12" t="s">
        <v>78</v>
      </c>
      <c r="AY397" s="259" t="s">
        <v>150</v>
      </c>
    </row>
    <row r="398" s="1" customFormat="1" ht="25.5" customHeight="1">
      <c r="B398" s="47"/>
      <c r="C398" s="236" t="s">
        <v>762</v>
      </c>
      <c r="D398" s="236" t="s">
        <v>153</v>
      </c>
      <c r="E398" s="237" t="s">
        <v>763</v>
      </c>
      <c r="F398" s="238" t="s">
        <v>764</v>
      </c>
      <c r="G398" s="239" t="s">
        <v>252</v>
      </c>
      <c r="H398" s="240">
        <v>3774.3000000000002</v>
      </c>
      <c r="I398" s="241"/>
      <c r="J398" s="242">
        <f>ROUND(I398*H398,2)</f>
        <v>0</v>
      </c>
      <c r="K398" s="238" t="s">
        <v>157</v>
      </c>
      <c r="L398" s="73"/>
      <c r="M398" s="243" t="s">
        <v>21</v>
      </c>
      <c r="N398" s="244" t="s">
        <v>42</v>
      </c>
      <c r="O398" s="48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AR398" s="25" t="s">
        <v>158</v>
      </c>
      <c r="AT398" s="25" t="s">
        <v>153</v>
      </c>
      <c r="AU398" s="25" t="s">
        <v>81</v>
      </c>
      <c r="AY398" s="25" t="s">
        <v>150</v>
      </c>
      <c r="BE398" s="247">
        <f>IF(N398="základní",J398,0)</f>
        <v>0</v>
      </c>
      <c r="BF398" s="247">
        <f>IF(N398="snížená",J398,0)</f>
        <v>0</v>
      </c>
      <c r="BG398" s="247">
        <f>IF(N398="zákl. přenesená",J398,0)</f>
        <v>0</v>
      </c>
      <c r="BH398" s="247">
        <f>IF(N398="sníž. přenesená",J398,0)</f>
        <v>0</v>
      </c>
      <c r="BI398" s="247">
        <f>IF(N398="nulová",J398,0)</f>
        <v>0</v>
      </c>
      <c r="BJ398" s="25" t="s">
        <v>78</v>
      </c>
      <c r="BK398" s="247">
        <f>ROUND(I398*H398,2)</f>
        <v>0</v>
      </c>
      <c r="BL398" s="25" t="s">
        <v>158</v>
      </c>
      <c r="BM398" s="25" t="s">
        <v>765</v>
      </c>
    </row>
    <row r="399" s="12" customFormat="1">
      <c r="B399" s="248"/>
      <c r="C399" s="249"/>
      <c r="D399" s="250" t="s">
        <v>160</v>
      </c>
      <c r="E399" s="251" t="s">
        <v>21</v>
      </c>
      <c r="F399" s="252" t="s">
        <v>766</v>
      </c>
      <c r="G399" s="249"/>
      <c r="H399" s="253">
        <v>3774.3000000000002</v>
      </c>
      <c r="I399" s="254"/>
      <c r="J399" s="249"/>
      <c r="K399" s="249"/>
      <c r="L399" s="255"/>
      <c r="M399" s="256"/>
      <c r="N399" s="257"/>
      <c r="O399" s="257"/>
      <c r="P399" s="257"/>
      <c r="Q399" s="257"/>
      <c r="R399" s="257"/>
      <c r="S399" s="257"/>
      <c r="T399" s="258"/>
      <c r="AT399" s="259" t="s">
        <v>160</v>
      </c>
      <c r="AU399" s="259" t="s">
        <v>81</v>
      </c>
      <c r="AV399" s="12" t="s">
        <v>81</v>
      </c>
      <c r="AW399" s="12" t="s">
        <v>35</v>
      </c>
      <c r="AX399" s="12" t="s">
        <v>78</v>
      </c>
      <c r="AY399" s="259" t="s">
        <v>150</v>
      </c>
    </row>
    <row r="400" s="1" customFormat="1" ht="25.5" customHeight="1">
      <c r="B400" s="47"/>
      <c r="C400" s="236" t="s">
        <v>767</v>
      </c>
      <c r="D400" s="236" t="s">
        <v>153</v>
      </c>
      <c r="E400" s="237" t="s">
        <v>768</v>
      </c>
      <c r="F400" s="238" t="s">
        <v>769</v>
      </c>
      <c r="G400" s="239" t="s">
        <v>252</v>
      </c>
      <c r="H400" s="240">
        <v>2874.25</v>
      </c>
      <c r="I400" s="241"/>
      <c r="J400" s="242">
        <f>ROUND(I400*H400,2)</f>
        <v>0</v>
      </c>
      <c r="K400" s="238" t="s">
        <v>157</v>
      </c>
      <c r="L400" s="73"/>
      <c r="M400" s="243" t="s">
        <v>21</v>
      </c>
      <c r="N400" s="244" t="s">
        <v>42</v>
      </c>
      <c r="O400" s="48"/>
      <c r="P400" s="245">
        <f>O400*H400</f>
        <v>0</v>
      </c>
      <c r="Q400" s="245">
        <v>0</v>
      </c>
      <c r="R400" s="245">
        <f>Q400*H400</f>
        <v>0</v>
      </c>
      <c r="S400" s="245">
        <v>0</v>
      </c>
      <c r="T400" s="246">
        <f>S400*H400</f>
        <v>0</v>
      </c>
      <c r="AR400" s="25" t="s">
        <v>158</v>
      </c>
      <c r="AT400" s="25" t="s">
        <v>153</v>
      </c>
      <c r="AU400" s="25" t="s">
        <v>81</v>
      </c>
      <c r="AY400" s="25" t="s">
        <v>150</v>
      </c>
      <c r="BE400" s="247">
        <f>IF(N400="základní",J400,0)</f>
        <v>0</v>
      </c>
      <c r="BF400" s="247">
        <f>IF(N400="snížená",J400,0)</f>
        <v>0</v>
      </c>
      <c r="BG400" s="247">
        <f>IF(N400="zákl. přenesená",J400,0)</f>
        <v>0</v>
      </c>
      <c r="BH400" s="247">
        <f>IF(N400="sníž. přenesená",J400,0)</f>
        <v>0</v>
      </c>
      <c r="BI400" s="247">
        <f>IF(N400="nulová",J400,0)</f>
        <v>0</v>
      </c>
      <c r="BJ400" s="25" t="s">
        <v>78</v>
      </c>
      <c r="BK400" s="247">
        <f>ROUND(I400*H400,2)</f>
        <v>0</v>
      </c>
      <c r="BL400" s="25" t="s">
        <v>158</v>
      </c>
      <c r="BM400" s="25" t="s">
        <v>770</v>
      </c>
    </row>
    <row r="401" s="14" customFormat="1">
      <c r="B401" s="271"/>
      <c r="C401" s="272"/>
      <c r="D401" s="250" t="s">
        <v>160</v>
      </c>
      <c r="E401" s="273" t="s">
        <v>21</v>
      </c>
      <c r="F401" s="274" t="s">
        <v>771</v>
      </c>
      <c r="G401" s="272"/>
      <c r="H401" s="273" t="s">
        <v>21</v>
      </c>
      <c r="I401" s="275"/>
      <c r="J401" s="272"/>
      <c r="K401" s="272"/>
      <c r="L401" s="276"/>
      <c r="M401" s="277"/>
      <c r="N401" s="278"/>
      <c r="O401" s="278"/>
      <c r="P401" s="278"/>
      <c r="Q401" s="278"/>
      <c r="R401" s="278"/>
      <c r="S401" s="278"/>
      <c r="T401" s="279"/>
      <c r="AT401" s="280" t="s">
        <v>160</v>
      </c>
      <c r="AU401" s="280" t="s">
        <v>81</v>
      </c>
      <c r="AV401" s="14" t="s">
        <v>78</v>
      </c>
      <c r="AW401" s="14" t="s">
        <v>35</v>
      </c>
      <c r="AX401" s="14" t="s">
        <v>71</v>
      </c>
      <c r="AY401" s="280" t="s">
        <v>150</v>
      </c>
    </row>
    <row r="402" s="12" customFormat="1">
      <c r="B402" s="248"/>
      <c r="C402" s="249"/>
      <c r="D402" s="250" t="s">
        <v>160</v>
      </c>
      <c r="E402" s="251" t="s">
        <v>21</v>
      </c>
      <c r="F402" s="252" t="s">
        <v>772</v>
      </c>
      <c r="G402" s="249"/>
      <c r="H402" s="253">
        <v>3012.75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AT402" s="259" t="s">
        <v>160</v>
      </c>
      <c r="AU402" s="259" t="s">
        <v>81</v>
      </c>
      <c r="AV402" s="12" t="s">
        <v>81</v>
      </c>
      <c r="AW402" s="12" t="s">
        <v>35</v>
      </c>
      <c r="AX402" s="12" t="s">
        <v>71</v>
      </c>
      <c r="AY402" s="259" t="s">
        <v>150</v>
      </c>
    </row>
    <row r="403" s="12" customFormat="1">
      <c r="B403" s="248"/>
      <c r="C403" s="249"/>
      <c r="D403" s="250" t="s">
        <v>160</v>
      </c>
      <c r="E403" s="251" t="s">
        <v>21</v>
      </c>
      <c r="F403" s="252" t="s">
        <v>773</v>
      </c>
      <c r="G403" s="249"/>
      <c r="H403" s="253">
        <v>-138.5</v>
      </c>
      <c r="I403" s="254"/>
      <c r="J403" s="249"/>
      <c r="K403" s="249"/>
      <c r="L403" s="255"/>
      <c r="M403" s="256"/>
      <c r="N403" s="257"/>
      <c r="O403" s="257"/>
      <c r="P403" s="257"/>
      <c r="Q403" s="257"/>
      <c r="R403" s="257"/>
      <c r="S403" s="257"/>
      <c r="T403" s="258"/>
      <c r="AT403" s="259" t="s">
        <v>160</v>
      </c>
      <c r="AU403" s="259" t="s">
        <v>81</v>
      </c>
      <c r="AV403" s="12" t="s">
        <v>81</v>
      </c>
      <c r="AW403" s="12" t="s">
        <v>35</v>
      </c>
      <c r="AX403" s="12" t="s">
        <v>71</v>
      </c>
      <c r="AY403" s="259" t="s">
        <v>150</v>
      </c>
    </row>
    <row r="404" s="13" customFormat="1">
      <c r="B404" s="260"/>
      <c r="C404" s="261"/>
      <c r="D404" s="250" t="s">
        <v>160</v>
      </c>
      <c r="E404" s="262" t="s">
        <v>21</v>
      </c>
      <c r="F404" s="263" t="s">
        <v>164</v>
      </c>
      <c r="G404" s="261"/>
      <c r="H404" s="264">
        <v>2874.25</v>
      </c>
      <c r="I404" s="265"/>
      <c r="J404" s="261"/>
      <c r="K404" s="261"/>
      <c r="L404" s="266"/>
      <c r="M404" s="267"/>
      <c r="N404" s="268"/>
      <c r="O404" s="268"/>
      <c r="P404" s="268"/>
      <c r="Q404" s="268"/>
      <c r="R404" s="268"/>
      <c r="S404" s="268"/>
      <c r="T404" s="269"/>
      <c r="AT404" s="270" t="s">
        <v>160</v>
      </c>
      <c r="AU404" s="270" t="s">
        <v>81</v>
      </c>
      <c r="AV404" s="13" t="s">
        <v>158</v>
      </c>
      <c r="AW404" s="13" t="s">
        <v>35</v>
      </c>
      <c r="AX404" s="13" t="s">
        <v>78</v>
      </c>
      <c r="AY404" s="270" t="s">
        <v>150</v>
      </c>
    </row>
    <row r="405" s="1" customFormat="1" ht="25.5" customHeight="1">
      <c r="B405" s="47"/>
      <c r="C405" s="236" t="s">
        <v>774</v>
      </c>
      <c r="D405" s="236" t="s">
        <v>153</v>
      </c>
      <c r="E405" s="237" t="s">
        <v>775</v>
      </c>
      <c r="F405" s="238" t="s">
        <v>776</v>
      </c>
      <c r="G405" s="239" t="s">
        <v>252</v>
      </c>
      <c r="H405" s="240">
        <v>2140.4000000000001</v>
      </c>
      <c r="I405" s="241"/>
      <c r="J405" s="242">
        <f>ROUND(I405*H405,2)</f>
        <v>0</v>
      </c>
      <c r="K405" s="238" t="s">
        <v>157</v>
      </c>
      <c r="L405" s="73"/>
      <c r="M405" s="243" t="s">
        <v>21</v>
      </c>
      <c r="N405" s="244" t="s">
        <v>42</v>
      </c>
      <c r="O405" s="48"/>
      <c r="P405" s="245">
        <f>O405*H405</f>
        <v>0</v>
      </c>
      <c r="Q405" s="245">
        <v>0</v>
      </c>
      <c r="R405" s="245">
        <f>Q405*H405</f>
        <v>0</v>
      </c>
      <c r="S405" s="245">
        <v>0</v>
      </c>
      <c r="T405" s="246">
        <f>S405*H405</f>
        <v>0</v>
      </c>
      <c r="AR405" s="25" t="s">
        <v>158</v>
      </c>
      <c r="AT405" s="25" t="s">
        <v>153</v>
      </c>
      <c r="AU405" s="25" t="s">
        <v>81</v>
      </c>
      <c r="AY405" s="25" t="s">
        <v>150</v>
      </c>
      <c r="BE405" s="247">
        <f>IF(N405="základní",J405,0)</f>
        <v>0</v>
      </c>
      <c r="BF405" s="247">
        <f>IF(N405="snížená",J405,0)</f>
        <v>0</v>
      </c>
      <c r="BG405" s="247">
        <f>IF(N405="zákl. přenesená",J405,0)</f>
        <v>0</v>
      </c>
      <c r="BH405" s="247">
        <f>IF(N405="sníž. přenesená",J405,0)</f>
        <v>0</v>
      </c>
      <c r="BI405" s="247">
        <f>IF(N405="nulová",J405,0)</f>
        <v>0</v>
      </c>
      <c r="BJ405" s="25" t="s">
        <v>78</v>
      </c>
      <c r="BK405" s="247">
        <f>ROUND(I405*H405,2)</f>
        <v>0</v>
      </c>
      <c r="BL405" s="25" t="s">
        <v>158</v>
      </c>
      <c r="BM405" s="25" t="s">
        <v>777</v>
      </c>
    </row>
    <row r="406" s="12" customFormat="1">
      <c r="B406" s="248"/>
      <c r="C406" s="249"/>
      <c r="D406" s="250" t="s">
        <v>160</v>
      </c>
      <c r="E406" s="251" t="s">
        <v>21</v>
      </c>
      <c r="F406" s="252" t="s">
        <v>778</v>
      </c>
      <c r="G406" s="249"/>
      <c r="H406" s="253">
        <v>2251.1999999999998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160</v>
      </c>
      <c r="AU406" s="259" t="s">
        <v>81</v>
      </c>
      <c r="AV406" s="12" t="s">
        <v>81</v>
      </c>
      <c r="AW406" s="12" t="s">
        <v>35</v>
      </c>
      <c r="AX406" s="12" t="s">
        <v>71</v>
      </c>
      <c r="AY406" s="259" t="s">
        <v>150</v>
      </c>
    </row>
    <row r="407" s="12" customFormat="1">
      <c r="B407" s="248"/>
      <c r="C407" s="249"/>
      <c r="D407" s="250" t="s">
        <v>160</v>
      </c>
      <c r="E407" s="251" t="s">
        <v>21</v>
      </c>
      <c r="F407" s="252" t="s">
        <v>779</v>
      </c>
      <c r="G407" s="249"/>
      <c r="H407" s="253">
        <v>-110.8</v>
      </c>
      <c r="I407" s="254"/>
      <c r="J407" s="249"/>
      <c r="K407" s="249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160</v>
      </c>
      <c r="AU407" s="259" t="s">
        <v>81</v>
      </c>
      <c r="AV407" s="12" t="s">
        <v>81</v>
      </c>
      <c r="AW407" s="12" t="s">
        <v>35</v>
      </c>
      <c r="AX407" s="12" t="s">
        <v>71</v>
      </c>
      <c r="AY407" s="259" t="s">
        <v>150</v>
      </c>
    </row>
    <row r="408" s="13" customFormat="1">
      <c r="B408" s="260"/>
      <c r="C408" s="261"/>
      <c r="D408" s="250" t="s">
        <v>160</v>
      </c>
      <c r="E408" s="262" t="s">
        <v>21</v>
      </c>
      <c r="F408" s="263" t="s">
        <v>164</v>
      </c>
      <c r="G408" s="261"/>
      <c r="H408" s="264">
        <v>2140.4000000000001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AT408" s="270" t="s">
        <v>160</v>
      </c>
      <c r="AU408" s="270" t="s">
        <v>81</v>
      </c>
      <c r="AV408" s="13" t="s">
        <v>158</v>
      </c>
      <c r="AW408" s="13" t="s">
        <v>35</v>
      </c>
      <c r="AX408" s="13" t="s">
        <v>78</v>
      </c>
      <c r="AY408" s="270" t="s">
        <v>150</v>
      </c>
    </row>
    <row r="409" s="1" customFormat="1" ht="25.5" customHeight="1">
      <c r="B409" s="47"/>
      <c r="C409" s="236" t="s">
        <v>780</v>
      </c>
      <c r="D409" s="236" t="s">
        <v>153</v>
      </c>
      <c r="E409" s="237" t="s">
        <v>781</v>
      </c>
      <c r="F409" s="238" t="s">
        <v>782</v>
      </c>
      <c r="G409" s="239" t="s">
        <v>252</v>
      </c>
      <c r="H409" s="240">
        <v>761.54999999999995</v>
      </c>
      <c r="I409" s="241"/>
      <c r="J409" s="242">
        <f>ROUND(I409*H409,2)</f>
        <v>0</v>
      </c>
      <c r="K409" s="238" t="s">
        <v>157</v>
      </c>
      <c r="L409" s="73"/>
      <c r="M409" s="243" t="s">
        <v>21</v>
      </c>
      <c r="N409" s="244" t="s">
        <v>42</v>
      </c>
      <c r="O409" s="48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AR409" s="25" t="s">
        <v>158</v>
      </c>
      <c r="AT409" s="25" t="s">
        <v>153</v>
      </c>
      <c r="AU409" s="25" t="s">
        <v>81</v>
      </c>
      <c r="AY409" s="25" t="s">
        <v>150</v>
      </c>
      <c r="BE409" s="247">
        <f>IF(N409="základní",J409,0)</f>
        <v>0</v>
      </c>
      <c r="BF409" s="247">
        <f>IF(N409="snížená",J409,0)</f>
        <v>0</v>
      </c>
      <c r="BG409" s="247">
        <f>IF(N409="zákl. přenesená",J409,0)</f>
        <v>0</v>
      </c>
      <c r="BH409" s="247">
        <f>IF(N409="sníž. přenesená",J409,0)</f>
        <v>0</v>
      </c>
      <c r="BI409" s="247">
        <f>IF(N409="nulová",J409,0)</f>
        <v>0</v>
      </c>
      <c r="BJ409" s="25" t="s">
        <v>78</v>
      </c>
      <c r="BK409" s="247">
        <f>ROUND(I409*H409,2)</f>
        <v>0</v>
      </c>
      <c r="BL409" s="25" t="s">
        <v>158</v>
      </c>
      <c r="BM409" s="25" t="s">
        <v>783</v>
      </c>
    </row>
    <row r="410" s="12" customFormat="1">
      <c r="B410" s="248"/>
      <c r="C410" s="249"/>
      <c r="D410" s="250" t="s">
        <v>160</v>
      </c>
      <c r="E410" s="251" t="s">
        <v>21</v>
      </c>
      <c r="F410" s="252" t="s">
        <v>747</v>
      </c>
      <c r="G410" s="249"/>
      <c r="H410" s="253">
        <v>761.54999999999995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160</v>
      </c>
      <c r="AU410" s="259" t="s">
        <v>81</v>
      </c>
      <c r="AV410" s="12" t="s">
        <v>81</v>
      </c>
      <c r="AW410" s="12" t="s">
        <v>35</v>
      </c>
      <c r="AX410" s="12" t="s">
        <v>78</v>
      </c>
      <c r="AY410" s="259" t="s">
        <v>150</v>
      </c>
    </row>
    <row r="411" s="1" customFormat="1" ht="25.5" customHeight="1">
      <c r="B411" s="47"/>
      <c r="C411" s="236" t="s">
        <v>784</v>
      </c>
      <c r="D411" s="236" t="s">
        <v>153</v>
      </c>
      <c r="E411" s="237" t="s">
        <v>785</v>
      </c>
      <c r="F411" s="238" t="s">
        <v>786</v>
      </c>
      <c r="G411" s="239" t="s">
        <v>252</v>
      </c>
      <c r="H411" s="240">
        <v>221.59999999999999</v>
      </c>
      <c r="I411" s="241"/>
      <c r="J411" s="242">
        <f>ROUND(I411*H411,2)</f>
        <v>0</v>
      </c>
      <c r="K411" s="238" t="s">
        <v>157</v>
      </c>
      <c r="L411" s="73"/>
      <c r="M411" s="243" t="s">
        <v>21</v>
      </c>
      <c r="N411" s="244" t="s">
        <v>42</v>
      </c>
      <c r="O411" s="48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AR411" s="25" t="s">
        <v>158</v>
      </c>
      <c r="AT411" s="25" t="s">
        <v>153</v>
      </c>
      <c r="AU411" s="25" t="s">
        <v>81</v>
      </c>
      <c r="AY411" s="25" t="s">
        <v>150</v>
      </c>
      <c r="BE411" s="247">
        <f>IF(N411="základní",J411,0)</f>
        <v>0</v>
      </c>
      <c r="BF411" s="247">
        <f>IF(N411="snížená",J411,0)</f>
        <v>0</v>
      </c>
      <c r="BG411" s="247">
        <f>IF(N411="zákl. přenesená",J411,0)</f>
        <v>0</v>
      </c>
      <c r="BH411" s="247">
        <f>IF(N411="sníž. přenesená",J411,0)</f>
        <v>0</v>
      </c>
      <c r="BI411" s="247">
        <f>IF(N411="nulová",J411,0)</f>
        <v>0</v>
      </c>
      <c r="BJ411" s="25" t="s">
        <v>78</v>
      </c>
      <c r="BK411" s="247">
        <f>ROUND(I411*H411,2)</f>
        <v>0</v>
      </c>
      <c r="BL411" s="25" t="s">
        <v>158</v>
      </c>
      <c r="BM411" s="25" t="s">
        <v>787</v>
      </c>
    </row>
    <row r="412" s="12" customFormat="1">
      <c r="B412" s="248"/>
      <c r="C412" s="249"/>
      <c r="D412" s="250" t="s">
        <v>160</v>
      </c>
      <c r="E412" s="251" t="s">
        <v>21</v>
      </c>
      <c r="F412" s="252" t="s">
        <v>788</v>
      </c>
      <c r="G412" s="249"/>
      <c r="H412" s="253">
        <v>221.59999999999999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160</v>
      </c>
      <c r="AU412" s="259" t="s">
        <v>81</v>
      </c>
      <c r="AV412" s="12" t="s">
        <v>81</v>
      </c>
      <c r="AW412" s="12" t="s">
        <v>35</v>
      </c>
      <c r="AX412" s="12" t="s">
        <v>78</v>
      </c>
      <c r="AY412" s="259" t="s">
        <v>150</v>
      </c>
    </row>
    <row r="413" s="1" customFormat="1" ht="25.5" customHeight="1">
      <c r="B413" s="47"/>
      <c r="C413" s="236" t="s">
        <v>789</v>
      </c>
      <c r="D413" s="236" t="s">
        <v>153</v>
      </c>
      <c r="E413" s="237" t="s">
        <v>790</v>
      </c>
      <c r="F413" s="238" t="s">
        <v>791</v>
      </c>
      <c r="G413" s="239" t="s">
        <v>252</v>
      </c>
      <c r="H413" s="240">
        <v>137.80000000000001</v>
      </c>
      <c r="I413" s="241"/>
      <c r="J413" s="242">
        <f>ROUND(I413*H413,2)</f>
        <v>0</v>
      </c>
      <c r="K413" s="238" t="s">
        <v>157</v>
      </c>
      <c r="L413" s="73"/>
      <c r="M413" s="243" t="s">
        <v>21</v>
      </c>
      <c r="N413" s="244" t="s">
        <v>42</v>
      </c>
      <c r="O413" s="48"/>
      <c r="P413" s="245">
        <f>O413*H413</f>
        <v>0</v>
      </c>
      <c r="Q413" s="245">
        <v>0</v>
      </c>
      <c r="R413" s="245">
        <f>Q413*H413</f>
        <v>0</v>
      </c>
      <c r="S413" s="245">
        <v>0</v>
      </c>
      <c r="T413" s="246">
        <f>S413*H413</f>
        <v>0</v>
      </c>
      <c r="AR413" s="25" t="s">
        <v>158</v>
      </c>
      <c r="AT413" s="25" t="s">
        <v>153</v>
      </c>
      <c r="AU413" s="25" t="s">
        <v>81</v>
      </c>
      <c r="AY413" s="25" t="s">
        <v>150</v>
      </c>
      <c r="BE413" s="247">
        <f>IF(N413="základní",J413,0)</f>
        <v>0</v>
      </c>
      <c r="BF413" s="247">
        <f>IF(N413="snížená",J413,0)</f>
        <v>0</v>
      </c>
      <c r="BG413" s="247">
        <f>IF(N413="zákl. přenesená",J413,0)</f>
        <v>0</v>
      </c>
      <c r="BH413" s="247">
        <f>IF(N413="sníž. přenesená",J413,0)</f>
        <v>0</v>
      </c>
      <c r="BI413" s="247">
        <f>IF(N413="nulová",J413,0)</f>
        <v>0</v>
      </c>
      <c r="BJ413" s="25" t="s">
        <v>78</v>
      </c>
      <c r="BK413" s="247">
        <f>ROUND(I413*H413,2)</f>
        <v>0</v>
      </c>
      <c r="BL413" s="25" t="s">
        <v>158</v>
      </c>
      <c r="BM413" s="25" t="s">
        <v>792</v>
      </c>
    </row>
    <row r="414" s="12" customFormat="1">
      <c r="B414" s="248"/>
      <c r="C414" s="249"/>
      <c r="D414" s="250" t="s">
        <v>160</v>
      </c>
      <c r="E414" s="251" t="s">
        <v>21</v>
      </c>
      <c r="F414" s="252" t="s">
        <v>733</v>
      </c>
      <c r="G414" s="249"/>
      <c r="H414" s="253">
        <v>137.80000000000001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160</v>
      </c>
      <c r="AU414" s="259" t="s">
        <v>81</v>
      </c>
      <c r="AV414" s="12" t="s">
        <v>81</v>
      </c>
      <c r="AW414" s="12" t="s">
        <v>35</v>
      </c>
      <c r="AX414" s="12" t="s">
        <v>78</v>
      </c>
      <c r="AY414" s="259" t="s">
        <v>150</v>
      </c>
    </row>
    <row r="415" s="1" customFormat="1" ht="25.5" customHeight="1">
      <c r="B415" s="47"/>
      <c r="C415" s="236" t="s">
        <v>793</v>
      </c>
      <c r="D415" s="236" t="s">
        <v>153</v>
      </c>
      <c r="E415" s="237" t="s">
        <v>794</v>
      </c>
      <c r="F415" s="238" t="s">
        <v>795</v>
      </c>
      <c r="G415" s="239" t="s">
        <v>252</v>
      </c>
      <c r="H415" s="240">
        <v>138.5</v>
      </c>
      <c r="I415" s="241"/>
      <c r="J415" s="242">
        <f>ROUND(I415*H415,2)</f>
        <v>0</v>
      </c>
      <c r="K415" s="238" t="s">
        <v>157</v>
      </c>
      <c r="L415" s="73"/>
      <c r="M415" s="243" t="s">
        <v>21</v>
      </c>
      <c r="N415" s="244" t="s">
        <v>42</v>
      </c>
      <c r="O415" s="48"/>
      <c r="P415" s="245">
        <f>O415*H415</f>
        <v>0</v>
      </c>
      <c r="Q415" s="245">
        <v>0</v>
      </c>
      <c r="R415" s="245">
        <f>Q415*H415</f>
        <v>0</v>
      </c>
      <c r="S415" s="245">
        <v>0</v>
      </c>
      <c r="T415" s="246">
        <f>S415*H415</f>
        <v>0</v>
      </c>
      <c r="AR415" s="25" t="s">
        <v>158</v>
      </c>
      <c r="AT415" s="25" t="s">
        <v>153</v>
      </c>
      <c r="AU415" s="25" t="s">
        <v>81</v>
      </c>
      <c r="AY415" s="25" t="s">
        <v>150</v>
      </c>
      <c r="BE415" s="247">
        <f>IF(N415="základní",J415,0)</f>
        <v>0</v>
      </c>
      <c r="BF415" s="247">
        <f>IF(N415="snížená",J415,0)</f>
        <v>0</v>
      </c>
      <c r="BG415" s="247">
        <f>IF(N415="zákl. přenesená",J415,0)</f>
        <v>0</v>
      </c>
      <c r="BH415" s="247">
        <f>IF(N415="sníž. přenesená",J415,0)</f>
        <v>0</v>
      </c>
      <c r="BI415" s="247">
        <f>IF(N415="nulová",J415,0)</f>
        <v>0</v>
      </c>
      <c r="BJ415" s="25" t="s">
        <v>78</v>
      </c>
      <c r="BK415" s="247">
        <f>ROUND(I415*H415,2)</f>
        <v>0</v>
      </c>
      <c r="BL415" s="25" t="s">
        <v>158</v>
      </c>
      <c r="BM415" s="25" t="s">
        <v>796</v>
      </c>
    </row>
    <row r="416" s="12" customFormat="1">
      <c r="B416" s="248"/>
      <c r="C416" s="249"/>
      <c r="D416" s="250" t="s">
        <v>160</v>
      </c>
      <c r="E416" s="251" t="s">
        <v>21</v>
      </c>
      <c r="F416" s="252" t="s">
        <v>797</v>
      </c>
      <c r="G416" s="249"/>
      <c r="H416" s="253">
        <v>138.5</v>
      </c>
      <c r="I416" s="254"/>
      <c r="J416" s="249"/>
      <c r="K416" s="249"/>
      <c r="L416" s="255"/>
      <c r="M416" s="256"/>
      <c r="N416" s="257"/>
      <c r="O416" s="257"/>
      <c r="P416" s="257"/>
      <c r="Q416" s="257"/>
      <c r="R416" s="257"/>
      <c r="S416" s="257"/>
      <c r="T416" s="258"/>
      <c r="AT416" s="259" t="s">
        <v>160</v>
      </c>
      <c r="AU416" s="259" t="s">
        <v>81</v>
      </c>
      <c r="AV416" s="12" t="s">
        <v>81</v>
      </c>
      <c r="AW416" s="12" t="s">
        <v>35</v>
      </c>
      <c r="AX416" s="12" t="s">
        <v>78</v>
      </c>
      <c r="AY416" s="259" t="s">
        <v>150</v>
      </c>
    </row>
    <row r="417" s="1" customFormat="1" ht="25.5" customHeight="1">
      <c r="B417" s="47"/>
      <c r="C417" s="236" t="s">
        <v>798</v>
      </c>
      <c r="D417" s="236" t="s">
        <v>153</v>
      </c>
      <c r="E417" s="237" t="s">
        <v>799</v>
      </c>
      <c r="F417" s="238" t="s">
        <v>800</v>
      </c>
      <c r="G417" s="239" t="s">
        <v>252</v>
      </c>
      <c r="H417" s="240">
        <v>2275.1999999999998</v>
      </c>
      <c r="I417" s="241"/>
      <c r="J417" s="242">
        <f>ROUND(I417*H417,2)</f>
        <v>0</v>
      </c>
      <c r="K417" s="238" t="s">
        <v>157</v>
      </c>
      <c r="L417" s="73"/>
      <c r="M417" s="243" t="s">
        <v>21</v>
      </c>
      <c r="N417" s="244" t="s">
        <v>42</v>
      </c>
      <c r="O417" s="48"/>
      <c r="P417" s="245">
        <f>O417*H417</f>
        <v>0</v>
      </c>
      <c r="Q417" s="245">
        <v>0</v>
      </c>
      <c r="R417" s="245">
        <f>Q417*H417</f>
        <v>0</v>
      </c>
      <c r="S417" s="245">
        <v>0</v>
      </c>
      <c r="T417" s="246">
        <f>S417*H417</f>
        <v>0</v>
      </c>
      <c r="AR417" s="25" t="s">
        <v>158</v>
      </c>
      <c r="AT417" s="25" t="s">
        <v>153</v>
      </c>
      <c r="AU417" s="25" t="s">
        <v>81</v>
      </c>
      <c r="AY417" s="25" t="s">
        <v>150</v>
      </c>
      <c r="BE417" s="247">
        <f>IF(N417="základní",J417,0)</f>
        <v>0</v>
      </c>
      <c r="BF417" s="247">
        <f>IF(N417="snížená",J417,0)</f>
        <v>0</v>
      </c>
      <c r="BG417" s="247">
        <f>IF(N417="zákl. přenesená",J417,0)</f>
        <v>0</v>
      </c>
      <c r="BH417" s="247">
        <f>IF(N417="sníž. přenesená",J417,0)</f>
        <v>0</v>
      </c>
      <c r="BI417" s="247">
        <f>IF(N417="nulová",J417,0)</f>
        <v>0</v>
      </c>
      <c r="BJ417" s="25" t="s">
        <v>78</v>
      </c>
      <c r="BK417" s="247">
        <f>ROUND(I417*H417,2)</f>
        <v>0</v>
      </c>
      <c r="BL417" s="25" t="s">
        <v>158</v>
      </c>
      <c r="BM417" s="25" t="s">
        <v>801</v>
      </c>
    </row>
    <row r="418" s="12" customFormat="1">
      <c r="B418" s="248"/>
      <c r="C418" s="249"/>
      <c r="D418" s="250" t="s">
        <v>160</v>
      </c>
      <c r="E418" s="251" t="s">
        <v>21</v>
      </c>
      <c r="F418" s="252" t="s">
        <v>802</v>
      </c>
      <c r="G418" s="249"/>
      <c r="H418" s="253">
        <v>2275.1999999999998</v>
      </c>
      <c r="I418" s="254"/>
      <c r="J418" s="249"/>
      <c r="K418" s="249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160</v>
      </c>
      <c r="AU418" s="259" t="s">
        <v>81</v>
      </c>
      <c r="AV418" s="12" t="s">
        <v>81</v>
      </c>
      <c r="AW418" s="12" t="s">
        <v>35</v>
      </c>
      <c r="AX418" s="12" t="s">
        <v>78</v>
      </c>
      <c r="AY418" s="259" t="s">
        <v>150</v>
      </c>
    </row>
    <row r="419" s="11" customFormat="1" ht="29.88" customHeight="1">
      <c r="B419" s="220"/>
      <c r="C419" s="221"/>
      <c r="D419" s="222" t="s">
        <v>70</v>
      </c>
      <c r="E419" s="234" t="s">
        <v>187</v>
      </c>
      <c r="F419" s="234" t="s">
        <v>803</v>
      </c>
      <c r="G419" s="221"/>
      <c r="H419" s="221"/>
      <c r="I419" s="224"/>
      <c r="J419" s="235">
        <f>BK419</f>
        <v>0</v>
      </c>
      <c r="K419" s="221"/>
      <c r="L419" s="226"/>
      <c r="M419" s="227"/>
      <c r="N419" s="228"/>
      <c r="O419" s="228"/>
      <c r="P419" s="229">
        <f>SUM(P420:P434)</f>
        <v>0</v>
      </c>
      <c r="Q419" s="228"/>
      <c r="R419" s="229">
        <f>SUM(R420:R434)</f>
        <v>1.0820026</v>
      </c>
      <c r="S419" s="228"/>
      <c r="T419" s="230">
        <f>SUM(T420:T434)</f>
        <v>0</v>
      </c>
      <c r="AR419" s="231" t="s">
        <v>78</v>
      </c>
      <c r="AT419" s="232" t="s">
        <v>70</v>
      </c>
      <c r="AU419" s="232" t="s">
        <v>78</v>
      </c>
      <c r="AY419" s="231" t="s">
        <v>150</v>
      </c>
      <c r="BK419" s="233">
        <f>SUM(BK420:BK434)</f>
        <v>0</v>
      </c>
    </row>
    <row r="420" s="1" customFormat="1" ht="25.5" customHeight="1">
      <c r="B420" s="47"/>
      <c r="C420" s="236" t="s">
        <v>804</v>
      </c>
      <c r="D420" s="236" t="s">
        <v>153</v>
      </c>
      <c r="E420" s="237" t="s">
        <v>805</v>
      </c>
      <c r="F420" s="238" t="s">
        <v>806</v>
      </c>
      <c r="G420" s="239" t="s">
        <v>252</v>
      </c>
      <c r="H420" s="240">
        <v>1591.55</v>
      </c>
      <c r="I420" s="241"/>
      <c r="J420" s="242">
        <f>ROUND(I420*H420,2)</f>
        <v>0</v>
      </c>
      <c r="K420" s="238" t="s">
        <v>157</v>
      </c>
      <c r="L420" s="73"/>
      <c r="M420" s="243" t="s">
        <v>21</v>
      </c>
      <c r="N420" s="244" t="s">
        <v>42</v>
      </c>
      <c r="O420" s="48"/>
      <c r="P420" s="245">
        <f>O420*H420</f>
        <v>0</v>
      </c>
      <c r="Q420" s="245">
        <v>0.00046000000000000001</v>
      </c>
      <c r="R420" s="245">
        <f>Q420*H420</f>
        <v>0.73211300000000001</v>
      </c>
      <c r="S420" s="245">
        <v>0</v>
      </c>
      <c r="T420" s="246">
        <f>S420*H420</f>
        <v>0</v>
      </c>
      <c r="AR420" s="25" t="s">
        <v>158</v>
      </c>
      <c r="AT420" s="25" t="s">
        <v>153</v>
      </c>
      <c r="AU420" s="25" t="s">
        <v>81</v>
      </c>
      <c r="AY420" s="25" t="s">
        <v>150</v>
      </c>
      <c r="BE420" s="247">
        <f>IF(N420="základní",J420,0)</f>
        <v>0</v>
      </c>
      <c r="BF420" s="247">
        <f>IF(N420="snížená",J420,0)</f>
        <v>0</v>
      </c>
      <c r="BG420" s="247">
        <f>IF(N420="zákl. přenesená",J420,0)</f>
        <v>0</v>
      </c>
      <c r="BH420" s="247">
        <f>IF(N420="sníž. přenesená",J420,0)</f>
        <v>0</v>
      </c>
      <c r="BI420" s="247">
        <f>IF(N420="nulová",J420,0)</f>
        <v>0</v>
      </c>
      <c r="BJ420" s="25" t="s">
        <v>78</v>
      </c>
      <c r="BK420" s="247">
        <f>ROUND(I420*H420,2)</f>
        <v>0</v>
      </c>
      <c r="BL420" s="25" t="s">
        <v>158</v>
      </c>
      <c r="BM420" s="25" t="s">
        <v>807</v>
      </c>
    </row>
    <row r="421" s="14" customFormat="1">
      <c r="B421" s="271"/>
      <c r="C421" s="272"/>
      <c r="D421" s="250" t="s">
        <v>160</v>
      </c>
      <c r="E421" s="273" t="s">
        <v>21</v>
      </c>
      <c r="F421" s="274" t="s">
        <v>808</v>
      </c>
      <c r="G421" s="272"/>
      <c r="H421" s="273" t="s">
        <v>21</v>
      </c>
      <c r="I421" s="275"/>
      <c r="J421" s="272"/>
      <c r="K421" s="272"/>
      <c r="L421" s="276"/>
      <c r="M421" s="277"/>
      <c r="N421" s="278"/>
      <c r="O421" s="278"/>
      <c r="P421" s="278"/>
      <c r="Q421" s="278"/>
      <c r="R421" s="278"/>
      <c r="S421" s="278"/>
      <c r="T421" s="279"/>
      <c r="AT421" s="280" t="s">
        <v>160</v>
      </c>
      <c r="AU421" s="280" t="s">
        <v>81</v>
      </c>
      <c r="AV421" s="14" t="s">
        <v>78</v>
      </c>
      <c r="AW421" s="14" t="s">
        <v>35</v>
      </c>
      <c r="AX421" s="14" t="s">
        <v>71</v>
      </c>
      <c r="AY421" s="280" t="s">
        <v>150</v>
      </c>
    </row>
    <row r="422" s="12" customFormat="1">
      <c r="B422" s="248"/>
      <c r="C422" s="249"/>
      <c r="D422" s="250" t="s">
        <v>160</v>
      </c>
      <c r="E422" s="251" t="s">
        <v>21</v>
      </c>
      <c r="F422" s="252" t="s">
        <v>809</v>
      </c>
      <c r="G422" s="249"/>
      <c r="H422" s="253">
        <v>858.26999999999998</v>
      </c>
      <c r="I422" s="254"/>
      <c r="J422" s="249"/>
      <c r="K422" s="249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160</v>
      </c>
      <c r="AU422" s="259" t="s">
        <v>81</v>
      </c>
      <c r="AV422" s="12" t="s">
        <v>81</v>
      </c>
      <c r="AW422" s="12" t="s">
        <v>35</v>
      </c>
      <c r="AX422" s="12" t="s">
        <v>71</v>
      </c>
      <c r="AY422" s="259" t="s">
        <v>150</v>
      </c>
    </row>
    <row r="423" s="12" customFormat="1">
      <c r="B423" s="248"/>
      <c r="C423" s="249"/>
      <c r="D423" s="250" t="s">
        <v>160</v>
      </c>
      <c r="E423" s="251" t="s">
        <v>21</v>
      </c>
      <c r="F423" s="252" t="s">
        <v>810</v>
      </c>
      <c r="G423" s="249"/>
      <c r="H423" s="253">
        <v>211.05000000000001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160</v>
      </c>
      <c r="AU423" s="259" t="s">
        <v>81</v>
      </c>
      <c r="AV423" s="12" t="s">
        <v>81</v>
      </c>
      <c r="AW423" s="12" t="s">
        <v>35</v>
      </c>
      <c r="AX423" s="12" t="s">
        <v>71</v>
      </c>
      <c r="AY423" s="259" t="s">
        <v>150</v>
      </c>
    </row>
    <row r="424" s="12" customFormat="1">
      <c r="B424" s="248"/>
      <c r="C424" s="249"/>
      <c r="D424" s="250" t="s">
        <v>160</v>
      </c>
      <c r="E424" s="251" t="s">
        <v>21</v>
      </c>
      <c r="F424" s="252" t="s">
        <v>811</v>
      </c>
      <c r="G424" s="249"/>
      <c r="H424" s="253">
        <v>125.36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160</v>
      </c>
      <c r="AU424" s="259" t="s">
        <v>81</v>
      </c>
      <c r="AV424" s="12" t="s">
        <v>81</v>
      </c>
      <c r="AW424" s="12" t="s">
        <v>35</v>
      </c>
      <c r="AX424" s="12" t="s">
        <v>71</v>
      </c>
      <c r="AY424" s="259" t="s">
        <v>150</v>
      </c>
    </row>
    <row r="425" s="12" customFormat="1">
      <c r="B425" s="248"/>
      <c r="C425" s="249"/>
      <c r="D425" s="250" t="s">
        <v>160</v>
      </c>
      <c r="E425" s="251" t="s">
        <v>21</v>
      </c>
      <c r="F425" s="252" t="s">
        <v>812</v>
      </c>
      <c r="G425" s="249"/>
      <c r="H425" s="253">
        <v>396.87</v>
      </c>
      <c r="I425" s="254"/>
      <c r="J425" s="249"/>
      <c r="K425" s="249"/>
      <c r="L425" s="255"/>
      <c r="M425" s="256"/>
      <c r="N425" s="257"/>
      <c r="O425" s="257"/>
      <c r="P425" s="257"/>
      <c r="Q425" s="257"/>
      <c r="R425" s="257"/>
      <c r="S425" s="257"/>
      <c r="T425" s="258"/>
      <c r="AT425" s="259" t="s">
        <v>160</v>
      </c>
      <c r="AU425" s="259" t="s">
        <v>81</v>
      </c>
      <c r="AV425" s="12" t="s">
        <v>81</v>
      </c>
      <c r="AW425" s="12" t="s">
        <v>35</v>
      </c>
      <c r="AX425" s="12" t="s">
        <v>71</v>
      </c>
      <c r="AY425" s="259" t="s">
        <v>150</v>
      </c>
    </row>
    <row r="426" s="13" customFormat="1">
      <c r="B426" s="260"/>
      <c r="C426" s="261"/>
      <c r="D426" s="250" t="s">
        <v>160</v>
      </c>
      <c r="E426" s="262" t="s">
        <v>21</v>
      </c>
      <c r="F426" s="263" t="s">
        <v>164</v>
      </c>
      <c r="G426" s="261"/>
      <c r="H426" s="264">
        <v>1591.55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AT426" s="270" t="s">
        <v>160</v>
      </c>
      <c r="AU426" s="270" t="s">
        <v>81</v>
      </c>
      <c r="AV426" s="13" t="s">
        <v>158</v>
      </c>
      <c r="AW426" s="13" t="s">
        <v>35</v>
      </c>
      <c r="AX426" s="13" t="s">
        <v>78</v>
      </c>
      <c r="AY426" s="270" t="s">
        <v>150</v>
      </c>
    </row>
    <row r="427" s="1" customFormat="1" ht="16.5" customHeight="1">
      <c r="B427" s="47"/>
      <c r="C427" s="236" t="s">
        <v>813</v>
      </c>
      <c r="D427" s="236" t="s">
        <v>153</v>
      </c>
      <c r="E427" s="237" t="s">
        <v>814</v>
      </c>
      <c r="F427" s="238" t="s">
        <v>815</v>
      </c>
      <c r="G427" s="239" t="s">
        <v>252</v>
      </c>
      <c r="H427" s="240">
        <v>373.16000000000002</v>
      </c>
      <c r="I427" s="241"/>
      <c r="J427" s="242">
        <f>ROUND(I427*H427,2)</f>
        <v>0</v>
      </c>
      <c r="K427" s="238" t="s">
        <v>157</v>
      </c>
      <c r="L427" s="73"/>
      <c r="M427" s="243" t="s">
        <v>21</v>
      </c>
      <c r="N427" s="244" t="s">
        <v>42</v>
      </c>
      <c r="O427" s="48"/>
      <c r="P427" s="245">
        <f>O427*H427</f>
        <v>0</v>
      </c>
      <c r="Q427" s="245">
        <v>0.00081999999999999998</v>
      </c>
      <c r="R427" s="245">
        <f>Q427*H427</f>
        <v>0.30599120000000002</v>
      </c>
      <c r="S427" s="245">
        <v>0</v>
      </c>
      <c r="T427" s="246">
        <f>S427*H427</f>
        <v>0</v>
      </c>
      <c r="AR427" s="25" t="s">
        <v>158</v>
      </c>
      <c r="AT427" s="25" t="s">
        <v>153</v>
      </c>
      <c r="AU427" s="25" t="s">
        <v>81</v>
      </c>
      <c r="AY427" s="25" t="s">
        <v>150</v>
      </c>
      <c r="BE427" s="247">
        <f>IF(N427="základní",J427,0)</f>
        <v>0</v>
      </c>
      <c r="BF427" s="247">
        <f>IF(N427="snížená",J427,0)</f>
        <v>0</v>
      </c>
      <c r="BG427" s="247">
        <f>IF(N427="zákl. přenesená",J427,0)</f>
        <v>0</v>
      </c>
      <c r="BH427" s="247">
        <f>IF(N427="sníž. přenesená",J427,0)</f>
        <v>0</v>
      </c>
      <c r="BI427" s="247">
        <f>IF(N427="nulová",J427,0)</f>
        <v>0</v>
      </c>
      <c r="BJ427" s="25" t="s">
        <v>78</v>
      </c>
      <c r="BK427" s="247">
        <f>ROUND(I427*H427,2)</f>
        <v>0</v>
      </c>
      <c r="BL427" s="25" t="s">
        <v>158</v>
      </c>
      <c r="BM427" s="25" t="s">
        <v>816</v>
      </c>
    </row>
    <row r="428" s="14" customFormat="1">
      <c r="B428" s="271"/>
      <c r="C428" s="272"/>
      <c r="D428" s="250" t="s">
        <v>160</v>
      </c>
      <c r="E428" s="273" t="s">
        <v>21</v>
      </c>
      <c r="F428" s="274" t="s">
        <v>817</v>
      </c>
      <c r="G428" s="272"/>
      <c r="H428" s="273" t="s">
        <v>21</v>
      </c>
      <c r="I428" s="275"/>
      <c r="J428" s="272"/>
      <c r="K428" s="272"/>
      <c r="L428" s="276"/>
      <c r="M428" s="277"/>
      <c r="N428" s="278"/>
      <c r="O428" s="278"/>
      <c r="P428" s="278"/>
      <c r="Q428" s="278"/>
      <c r="R428" s="278"/>
      <c r="S428" s="278"/>
      <c r="T428" s="279"/>
      <c r="AT428" s="280" t="s">
        <v>160</v>
      </c>
      <c r="AU428" s="280" t="s">
        <v>81</v>
      </c>
      <c r="AV428" s="14" t="s">
        <v>78</v>
      </c>
      <c r="AW428" s="14" t="s">
        <v>35</v>
      </c>
      <c r="AX428" s="14" t="s">
        <v>71</v>
      </c>
      <c r="AY428" s="280" t="s">
        <v>150</v>
      </c>
    </row>
    <row r="429" s="12" customFormat="1">
      <c r="B429" s="248"/>
      <c r="C429" s="249"/>
      <c r="D429" s="250" t="s">
        <v>160</v>
      </c>
      <c r="E429" s="251" t="s">
        <v>21</v>
      </c>
      <c r="F429" s="252" t="s">
        <v>818</v>
      </c>
      <c r="G429" s="249"/>
      <c r="H429" s="253">
        <v>310.24000000000001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160</v>
      </c>
      <c r="AU429" s="259" t="s">
        <v>81</v>
      </c>
      <c r="AV429" s="12" t="s">
        <v>81</v>
      </c>
      <c r="AW429" s="12" t="s">
        <v>35</v>
      </c>
      <c r="AX429" s="12" t="s">
        <v>71</v>
      </c>
      <c r="AY429" s="259" t="s">
        <v>150</v>
      </c>
    </row>
    <row r="430" s="12" customFormat="1">
      <c r="B430" s="248"/>
      <c r="C430" s="249"/>
      <c r="D430" s="250" t="s">
        <v>160</v>
      </c>
      <c r="E430" s="251" t="s">
        <v>21</v>
      </c>
      <c r="F430" s="252" t="s">
        <v>819</v>
      </c>
      <c r="G430" s="249"/>
      <c r="H430" s="253">
        <v>62.920000000000002</v>
      </c>
      <c r="I430" s="254"/>
      <c r="J430" s="249"/>
      <c r="K430" s="249"/>
      <c r="L430" s="255"/>
      <c r="M430" s="256"/>
      <c r="N430" s="257"/>
      <c r="O430" s="257"/>
      <c r="P430" s="257"/>
      <c r="Q430" s="257"/>
      <c r="R430" s="257"/>
      <c r="S430" s="257"/>
      <c r="T430" s="258"/>
      <c r="AT430" s="259" t="s">
        <v>160</v>
      </c>
      <c r="AU430" s="259" t="s">
        <v>81</v>
      </c>
      <c r="AV430" s="12" t="s">
        <v>81</v>
      </c>
      <c r="AW430" s="12" t="s">
        <v>35</v>
      </c>
      <c r="AX430" s="12" t="s">
        <v>71</v>
      </c>
      <c r="AY430" s="259" t="s">
        <v>150</v>
      </c>
    </row>
    <row r="431" s="13" customFormat="1">
      <c r="B431" s="260"/>
      <c r="C431" s="261"/>
      <c r="D431" s="250" t="s">
        <v>160</v>
      </c>
      <c r="E431" s="262" t="s">
        <v>21</v>
      </c>
      <c r="F431" s="263" t="s">
        <v>164</v>
      </c>
      <c r="G431" s="261"/>
      <c r="H431" s="264">
        <v>373.16000000000002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AT431" s="270" t="s">
        <v>160</v>
      </c>
      <c r="AU431" s="270" t="s">
        <v>81</v>
      </c>
      <c r="AV431" s="13" t="s">
        <v>158</v>
      </c>
      <c r="AW431" s="13" t="s">
        <v>35</v>
      </c>
      <c r="AX431" s="13" t="s">
        <v>78</v>
      </c>
      <c r="AY431" s="270" t="s">
        <v>150</v>
      </c>
    </row>
    <row r="432" s="1" customFormat="1" ht="25.5" customHeight="1">
      <c r="B432" s="47"/>
      <c r="C432" s="236" t="s">
        <v>820</v>
      </c>
      <c r="D432" s="236" t="s">
        <v>153</v>
      </c>
      <c r="E432" s="237" t="s">
        <v>821</v>
      </c>
      <c r="F432" s="238" t="s">
        <v>822</v>
      </c>
      <c r="G432" s="239" t="s">
        <v>252</v>
      </c>
      <c r="H432" s="240">
        <v>84.420000000000002</v>
      </c>
      <c r="I432" s="241"/>
      <c r="J432" s="242">
        <f>ROUND(I432*H432,2)</f>
        <v>0</v>
      </c>
      <c r="K432" s="238" t="s">
        <v>157</v>
      </c>
      <c r="L432" s="73"/>
      <c r="M432" s="243" t="s">
        <v>21</v>
      </c>
      <c r="N432" s="244" t="s">
        <v>42</v>
      </c>
      <c r="O432" s="48"/>
      <c r="P432" s="245">
        <f>O432*H432</f>
        <v>0</v>
      </c>
      <c r="Q432" s="245">
        <v>0.00051999999999999995</v>
      </c>
      <c r="R432" s="245">
        <f>Q432*H432</f>
        <v>0.043898399999999997</v>
      </c>
      <c r="S432" s="245">
        <v>0</v>
      </c>
      <c r="T432" s="246">
        <f>S432*H432</f>
        <v>0</v>
      </c>
      <c r="AR432" s="25" t="s">
        <v>158</v>
      </c>
      <c r="AT432" s="25" t="s">
        <v>153</v>
      </c>
      <c r="AU432" s="25" t="s">
        <v>81</v>
      </c>
      <c r="AY432" s="25" t="s">
        <v>150</v>
      </c>
      <c r="BE432" s="247">
        <f>IF(N432="základní",J432,0)</f>
        <v>0</v>
      </c>
      <c r="BF432" s="247">
        <f>IF(N432="snížená",J432,0)</f>
        <v>0</v>
      </c>
      <c r="BG432" s="247">
        <f>IF(N432="zákl. přenesená",J432,0)</f>
        <v>0</v>
      </c>
      <c r="BH432" s="247">
        <f>IF(N432="sníž. přenesená",J432,0)</f>
        <v>0</v>
      </c>
      <c r="BI432" s="247">
        <f>IF(N432="nulová",J432,0)</f>
        <v>0</v>
      </c>
      <c r="BJ432" s="25" t="s">
        <v>78</v>
      </c>
      <c r="BK432" s="247">
        <f>ROUND(I432*H432,2)</f>
        <v>0</v>
      </c>
      <c r="BL432" s="25" t="s">
        <v>158</v>
      </c>
      <c r="BM432" s="25" t="s">
        <v>823</v>
      </c>
    </row>
    <row r="433" s="14" customFormat="1">
      <c r="B433" s="271"/>
      <c r="C433" s="272"/>
      <c r="D433" s="250" t="s">
        <v>160</v>
      </c>
      <c r="E433" s="273" t="s">
        <v>21</v>
      </c>
      <c r="F433" s="274" t="s">
        <v>824</v>
      </c>
      <c r="G433" s="272"/>
      <c r="H433" s="273" t="s">
        <v>21</v>
      </c>
      <c r="I433" s="275"/>
      <c r="J433" s="272"/>
      <c r="K433" s="272"/>
      <c r="L433" s="276"/>
      <c r="M433" s="277"/>
      <c r="N433" s="278"/>
      <c r="O433" s="278"/>
      <c r="P433" s="278"/>
      <c r="Q433" s="278"/>
      <c r="R433" s="278"/>
      <c r="S433" s="278"/>
      <c r="T433" s="279"/>
      <c r="AT433" s="280" t="s">
        <v>160</v>
      </c>
      <c r="AU433" s="280" t="s">
        <v>81</v>
      </c>
      <c r="AV433" s="14" t="s">
        <v>78</v>
      </c>
      <c r="AW433" s="14" t="s">
        <v>35</v>
      </c>
      <c r="AX433" s="14" t="s">
        <v>71</v>
      </c>
      <c r="AY433" s="280" t="s">
        <v>150</v>
      </c>
    </row>
    <row r="434" s="12" customFormat="1">
      <c r="B434" s="248"/>
      <c r="C434" s="249"/>
      <c r="D434" s="250" t="s">
        <v>160</v>
      </c>
      <c r="E434" s="251" t="s">
        <v>21</v>
      </c>
      <c r="F434" s="252" t="s">
        <v>825</v>
      </c>
      <c r="G434" s="249"/>
      <c r="H434" s="253">
        <v>84.420000000000002</v>
      </c>
      <c r="I434" s="254"/>
      <c r="J434" s="249"/>
      <c r="K434" s="249"/>
      <c r="L434" s="255"/>
      <c r="M434" s="256"/>
      <c r="N434" s="257"/>
      <c r="O434" s="257"/>
      <c r="P434" s="257"/>
      <c r="Q434" s="257"/>
      <c r="R434" s="257"/>
      <c r="S434" s="257"/>
      <c r="T434" s="258"/>
      <c r="AT434" s="259" t="s">
        <v>160</v>
      </c>
      <c r="AU434" s="259" t="s">
        <v>81</v>
      </c>
      <c r="AV434" s="12" t="s">
        <v>81</v>
      </c>
      <c r="AW434" s="12" t="s">
        <v>35</v>
      </c>
      <c r="AX434" s="12" t="s">
        <v>78</v>
      </c>
      <c r="AY434" s="259" t="s">
        <v>150</v>
      </c>
    </row>
    <row r="435" s="11" customFormat="1" ht="29.88" customHeight="1">
      <c r="B435" s="220"/>
      <c r="C435" s="221"/>
      <c r="D435" s="222" t="s">
        <v>70</v>
      </c>
      <c r="E435" s="234" t="s">
        <v>198</v>
      </c>
      <c r="F435" s="234" t="s">
        <v>826</v>
      </c>
      <c r="G435" s="221"/>
      <c r="H435" s="221"/>
      <c r="I435" s="224"/>
      <c r="J435" s="235">
        <f>BK435</f>
        <v>0</v>
      </c>
      <c r="K435" s="221"/>
      <c r="L435" s="226"/>
      <c r="M435" s="227"/>
      <c r="N435" s="228"/>
      <c r="O435" s="228"/>
      <c r="P435" s="229">
        <f>SUM(P436:P442)</f>
        <v>0</v>
      </c>
      <c r="Q435" s="228"/>
      <c r="R435" s="229">
        <f>SUM(R436:R442)</f>
        <v>5.2637760000000009</v>
      </c>
      <c r="S435" s="228"/>
      <c r="T435" s="230">
        <f>SUM(T436:T442)</f>
        <v>0</v>
      </c>
      <c r="AR435" s="231" t="s">
        <v>78</v>
      </c>
      <c r="AT435" s="232" t="s">
        <v>70</v>
      </c>
      <c r="AU435" s="232" t="s">
        <v>78</v>
      </c>
      <c r="AY435" s="231" t="s">
        <v>150</v>
      </c>
      <c r="BK435" s="233">
        <f>SUM(BK436:BK442)</f>
        <v>0</v>
      </c>
    </row>
    <row r="436" s="1" customFormat="1" ht="25.5" customHeight="1">
      <c r="B436" s="47"/>
      <c r="C436" s="236" t="s">
        <v>827</v>
      </c>
      <c r="D436" s="236" t="s">
        <v>153</v>
      </c>
      <c r="E436" s="237" t="s">
        <v>828</v>
      </c>
      <c r="F436" s="238" t="s">
        <v>829</v>
      </c>
      <c r="G436" s="239" t="s">
        <v>297</v>
      </c>
      <c r="H436" s="240">
        <v>156.80000000000001</v>
      </c>
      <c r="I436" s="241"/>
      <c r="J436" s="242">
        <f>ROUND(I436*H436,2)</f>
        <v>0</v>
      </c>
      <c r="K436" s="238" t="s">
        <v>157</v>
      </c>
      <c r="L436" s="73"/>
      <c r="M436" s="243" t="s">
        <v>21</v>
      </c>
      <c r="N436" s="244" t="s">
        <v>42</v>
      </c>
      <c r="O436" s="48"/>
      <c r="P436" s="245">
        <f>O436*H436</f>
        <v>0</v>
      </c>
      <c r="Q436" s="245">
        <v>0.00051999999999999995</v>
      </c>
      <c r="R436" s="245">
        <f>Q436*H436</f>
        <v>0.081535999999999997</v>
      </c>
      <c r="S436" s="245">
        <v>0</v>
      </c>
      <c r="T436" s="246">
        <f>S436*H436</f>
        <v>0</v>
      </c>
      <c r="AR436" s="25" t="s">
        <v>158</v>
      </c>
      <c r="AT436" s="25" t="s">
        <v>153</v>
      </c>
      <c r="AU436" s="25" t="s">
        <v>81</v>
      </c>
      <c r="AY436" s="25" t="s">
        <v>150</v>
      </c>
      <c r="BE436" s="247">
        <f>IF(N436="základní",J436,0)</f>
        <v>0</v>
      </c>
      <c r="BF436" s="247">
        <f>IF(N436="snížená",J436,0)</f>
        <v>0</v>
      </c>
      <c r="BG436" s="247">
        <f>IF(N436="zákl. přenesená",J436,0)</f>
        <v>0</v>
      </c>
      <c r="BH436" s="247">
        <f>IF(N436="sníž. přenesená",J436,0)</f>
        <v>0</v>
      </c>
      <c r="BI436" s="247">
        <f>IF(N436="nulová",J436,0)</f>
        <v>0</v>
      </c>
      <c r="BJ436" s="25" t="s">
        <v>78</v>
      </c>
      <c r="BK436" s="247">
        <f>ROUND(I436*H436,2)</f>
        <v>0</v>
      </c>
      <c r="BL436" s="25" t="s">
        <v>158</v>
      </c>
      <c r="BM436" s="25" t="s">
        <v>830</v>
      </c>
    </row>
    <row r="437" s="14" customFormat="1">
      <c r="B437" s="271"/>
      <c r="C437" s="272"/>
      <c r="D437" s="250" t="s">
        <v>160</v>
      </c>
      <c r="E437" s="273" t="s">
        <v>21</v>
      </c>
      <c r="F437" s="274" t="s">
        <v>831</v>
      </c>
      <c r="G437" s="272"/>
      <c r="H437" s="273" t="s">
        <v>21</v>
      </c>
      <c r="I437" s="275"/>
      <c r="J437" s="272"/>
      <c r="K437" s="272"/>
      <c r="L437" s="276"/>
      <c r="M437" s="277"/>
      <c r="N437" s="278"/>
      <c r="O437" s="278"/>
      <c r="P437" s="278"/>
      <c r="Q437" s="278"/>
      <c r="R437" s="278"/>
      <c r="S437" s="278"/>
      <c r="T437" s="279"/>
      <c r="AT437" s="280" t="s">
        <v>160</v>
      </c>
      <c r="AU437" s="280" t="s">
        <v>81</v>
      </c>
      <c r="AV437" s="14" t="s">
        <v>78</v>
      </c>
      <c r="AW437" s="14" t="s">
        <v>35</v>
      </c>
      <c r="AX437" s="14" t="s">
        <v>71</v>
      </c>
      <c r="AY437" s="280" t="s">
        <v>150</v>
      </c>
    </row>
    <row r="438" s="12" customFormat="1">
      <c r="B438" s="248"/>
      <c r="C438" s="249"/>
      <c r="D438" s="250" t="s">
        <v>160</v>
      </c>
      <c r="E438" s="251" t="s">
        <v>21</v>
      </c>
      <c r="F438" s="252" t="s">
        <v>832</v>
      </c>
      <c r="G438" s="249"/>
      <c r="H438" s="253">
        <v>32</v>
      </c>
      <c r="I438" s="254"/>
      <c r="J438" s="249"/>
      <c r="K438" s="249"/>
      <c r="L438" s="255"/>
      <c r="M438" s="256"/>
      <c r="N438" s="257"/>
      <c r="O438" s="257"/>
      <c r="P438" s="257"/>
      <c r="Q438" s="257"/>
      <c r="R438" s="257"/>
      <c r="S438" s="257"/>
      <c r="T438" s="258"/>
      <c r="AT438" s="259" t="s">
        <v>160</v>
      </c>
      <c r="AU438" s="259" t="s">
        <v>81</v>
      </c>
      <c r="AV438" s="12" t="s">
        <v>81</v>
      </c>
      <c r="AW438" s="12" t="s">
        <v>35</v>
      </c>
      <c r="AX438" s="12" t="s">
        <v>71</v>
      </c>
      <c r="AY438" s="259" t="s">
        <v>150</v>
      </c>
    </row>
    <row r="439" s="12" customFormat="1">
      <c r="B439" s="248"/>
      <c r="C439" s="249"/>
      <c r="D439" s="250" t="s">
        <v>160</v>
      </c>
      <c r="E439" s="251" t="s">
        <v>21</v>
      </c>
      <c r="F439" s="252" t="s">
        <v>833</v>
      </c>
      <c r="G439" s="249"/>
      <c r="H439" s="253">
        <v>48</v>
      </c>
      <c r="I439" s="254"/>
      <c r="J439" s="249"/>
      <c r="K439" s="249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160</v>
      </c>
      <c r="AU439" s="259" t="s">
        <v>81</v>
      </c>
      <c r="AV439" s="12" t="s">
        <v>81</v>
      </c>
      <c r="AW439" s="12" t="s">
        <v>35</v>
      </c>
      <c r="AX439" s="12" t="s">
        <v>71</v>
      </c>
      <c r="AY439" s="259" t="s">
        <v>150</v>
      </c>
    </row>
    <row r="440" s="12" customFormat="1">
      <c r="B440" s="248"/>
      <c r="C440" s="249"/>
      <c r="D440" s="250" t="s">
        <v>160</v>
      </c>
      <c r="E440" s="251" t="s">
        <v>21</v>
      </c>
      <c r="F440" s="252" t="s">
        <v>834</v>
      </c>
      <c r="G440" s="249"/>
      <c r="H440" s="253">
        <v>76.799999999999997</v>
      </c>
      <c r="I440" s="254"/>
      <c r="J440" s="249"/>
      <c r="K440" s="249"/>
      <c r="L440" s="255"/>
      <c r="M440" s="256"/>
      <c r="N440" s="257"/>
      <c r="O440" s="257"/>
      <c r="P440" s="257"/>
      <c r="Q440" s="257"/>
      <c r="R440" s="257"/>
      <c r="S440" s="257"/>
      <c r="T440" s="258"/>
      <c r="AT440" s="259" t="s">
        <v>160</v>
      </c>
      <c r="AU440" s="259" t="s">
        <v>81</v>
      </c>
      <c r="AV440" s="12" t="s">
        <v>81</v>
      </c>
      <c r="AW440" s="12" t="s">
        <v>35</v>
      </c>
      <c r="AX440" s="12" t="s">
        <v>71</v>
      </c>
      <c r="AY440" s="259" t="s">
        <v>150</v>
      </c>
    </row>
    <row r="441" s="13" customFormat="1">
      <c r="B441" s="260"/>
      <c r="C441" s="261"/>
      <c r="D441" s="250" t="s">
        <v>160</v>
      </c>
      <c r="E441" s="262" t="s">
        <v>21</v>
      </c>
      <c r="F441" s="263" t="s">
        <v>164</v>
      </c>
      <c r="G441" s="261"/>
      <c r="H441" s="264">
        <v>156.80000000000001</v>
      </c>
      <c r="I441" s="265"/>
      <c r="J441" s="261"/>
      <c r="K441" s="261"/>
      <c r="L441" s="266"/>
      <c r="M441" s="267"/>
      <c r="N441" s="268"/>
      <c r="O441" s="268"/>
      <c r="P441" s="268"/>
      <c r="Q441" s="268"/>
      <c r="R441" s="268"/>
      <c r="S441" s="268"/>
      <c r="T441" s="269"/>
      <c r="AT441" s="270" t="s">
        <v>160</v>
      </c>
      <c r="AU441" s="270" t="s">
        <v>81</v>
      </c>
      <c r="AV441" s="13" t="s">
        <v>158</v>
      </c>
      <c r="AW441" s="13" t="s">
        <v>35</v>
      </c>
      <c r="AX441" s="13" t="s">
        <v>78</v>
      </c>
      <c r="AY441" s="270" t="s">
        <v>150</v>
      </c>
    </row>
    <row r="442" s="1" customFormat="1" ht="16.5" customHeight="1">
      <c r="B442" s="47"/>
      <c r="C442" s="285" t="s">
        <v>835</v>
      </c>
      <c r="D442" s="285" t="s">
        <v>329</v>
      </c>
      <c r="E442" s="286" t="s">
        <v>836</v>
      </c>
      <c r="F442" s="287" t="s">
        <v>837</v>
      </c>
      <c r="G442" s="288" t="s">
        <v>297</v>
      </c>
      <c r="H442" s="289">
        <v>156.80000000000001</v>
      </c>
      <c r="I442" s="290"/>
      <c r="J442" s="291">
        <f>ROUND(I442*H442,2)</f>
        <v>0</v>
      </c>
      <c r="K442" s="287" t="s">
        <v>157</v>
      </c>
      <c r="L442" s="292"/>
      <c r="M442" s="293" t="s">
        <v>21</v>
      </c>
      <c r="N442" s="294" t="s">
        <v>42</v>
      </c>
      <c r="O442" s="48"/>
      <c r="P442" s="245">
        <f>O442*H442</f>
        <v>0</v>
      </c>
      <c r="Q442" s="245">
        <v>0.033050000000000003</v>
      </c>
      <c r="R442" s="245">
        <f>Q442*H442</f>
        <v>5.1822400000000011</v>
      </c>
      <c r="S442" s="245">
        <v>0</v>
      </c>
      <c r="T442" s="246">
        <f>S442*H442</f>
        <v>0</v>
      </c>
      <c r="AR442" s="25" t="s">
        <v>198</v>
      </c>
      <c r="AT442" s="25" t="s">
        <v>329</v>
      </c>
      <c r="AU442" s="25" t="s">
        <v>81</v>
      </c>
      <c r="AY442" s="25" t="s">
        <v>150</v>
      </c>
      <c r="BE442" s="247">
        <f>IF(N442="základní",J442,0)</f>
        <v>0</v>
      </c>
      <c r="BF442" s="247">
        <f>IF(N442="snížená",J442,0)</f>
        <v>0</v>
      </c>
      <c r="BG442" s="247">
        <f>IF(N442="zákl. přenesená",J442,0)</f>
        <v>0</v>
      </c>
      <c r="BH442" s="247">
        <f>IF(N442="sníž. přenesená",J442,0)</f>
        <v>0</v>
      </c>
      <c r="BI442" s="247">
        <f>IF(N442="nulová",J442,0)</f>
        <v>0</v>
      </c>
      <c r="BJ442" s="25" t="s">
        <v>78</v>
      </c>
      <c r="BK442" s="247">
        <f>ROUND(I442*H442,2)</f>
        <v>0</v>
      </c>
      <c r="BL442" s="25" t="s">
        <v>158</v>
      </c>
      <c r="BM442" s="25" t="s">
        <v>838</v>
      </c>
    </row>
    <row r="443" s="11" customFormat="1" ht="29.88" customHeight="1">
      <c r="B443" s="220"/>
      <c r="C443" s="221"/>
      <c r="D443" s="222" t="s">
        <v>70</v>
      </c>
      <c r="E443" s="234" t="s">
        <v>151</v>
      </c>
      <c r="F443" s="234" t="s">
        <v>152</v>
      </c>
      <c r="G443" s="221"/>
      <c r="H443" s="221"/>
      <c r="I443" s="224"/>
      <c r="J443" s="235">
        <f>BK443</f>
        <v>0</v>
      </c>
      <c r="K443" s="221"/>
      <c r="L443" s="226"/>
      <c r="M443" s="227"/>
      <c r="N443" s="228"/>
      <c r="O443" s="228"/>
      <c r="P443" s="229">
        <f>SUM(P444:P774)</f>
        <v>0</v>
      </c>
      <c r="Q443" s="228"/>
      <c r="R443" s="229">
        <f>SUM(R444:R774)</f>
        <v>310.47378558999992</v>
      </c>
      <c r="S443" s="228"/>
      <c r="T443" s="230">
        <f>SUM(T444:T774)</f>
        <v>2272.7389600000001</v>
      </c>
      <c r="AR443" s="231" t="s">
        <v>78</v>
      </c>
      <c r="AT443" s="232" t="s">
        <v>70</v>
      </c>
      <c r="AU443" s="232" t="s">
        <v>78</v>
      </c>
      <c r="AY443" s="231" t="s">
        <v>150</v>
      </c>
      <c r="BK443" s="233">
        <f>SUM(BK444:BK774)</f>
        <v>0</v>
      </c>
    </row>
    <row r="444" s="1" customFormat="1" ht="16.5" customHeight="1">
      <c r="B444" s="47"/>
      <c r="C444" s="236" t="s">
        <v>839</v>
      </c>
      <c r="D444" s="236" t="s">
        <v>153</v>
      </c>
      <c r="E444" s="237" t="s">
        <v>840</v>
      </c>
      <c r="F444" s="238" t="s">
        <v>841</v>
      </c>
      <c r="G444" s="239" t="s">
        <v>297</v>
      </c>
      <c r="H444" s="240">
        <v>330.39999999999998</v>
      </c>
      <c r="I444" s="241"/>
      <c r="J444" s="242">
        <f>ROUND(I444*H444,2)</f>
        <v>0</v>
      </c>
      <c r="K444" s="238" t="s">
        <v>21</v>
      </c>
      <c r="L444" s="73"/>
      <c r="M444" s="243" t="s">
        <v>21</v>
      </c>
      <c r="N444" s="244" t="s">
        <v>42</v>
      </c>
      <c r="O444" s="48"/>
      <c r="P444" s="245">
        <f>O444*H444</f>
        <v>0</v>
      </c>
      <c r="Q444" s="245">
        <v>0</v>
      </c>
      <c r="R444" s="245">
        <f>Q444*H444</f>
        <v>0</v>
      </c>
      <c r="S444" s="245">
        <v>0</v>
      </c>
      <c r="T444" s="246">
        <f>S444*H444</f>
        <v>0</v>
      </c>
      <c r="AR444" s="25" t="s">
        <v>158</v>
      </c>
      <c r="AT444" s="25" t="s">
        <v>153</v>
      </c>
      <c r="AU444" s="25" t="s">
        <v>81</v>
      </c>
      <c r="AY444" s="25" t="s">
        <v>150</v>
      </c>
      <c r="BE444" s="247">
        <f>IF(N444="základní",J444,0)</f>
        <v>0</v>
      </c>
      <c r="BF444" s="247">
        <f>IF(N444="snížená",J444,0)</f>
        <v>0</v>
      </c>
      <c r="BG444" s="247">
        <f>IF(N444="zákl. přenesená",J444,0)</f>
        <v>0</v>
      </c>
      <c r="BH444" s="247">
        <f>IF(N444="sníž. přenesená",J444,0)</f>
        <v>0</v>
      </c>
      <c r="BI444" s="247">
        <f>IF(N444="nulová",J444,0)</f>
        <v>0</v>
      </c>
      <c r="BJ444" s="25" t="s">
        <v>78</v>
      </c>
      <c r="BK444" s="247">
        <f>ROUND(I444*H444,2)</f>
        <v>0</v>
      </c>
      <c r="BL444" s="25" t="s">
        <v>158</v>
      </c>
      <c r="BM444" s="25" t="s">
        <v>842</v>
      </c>
    </row>
    <row r="445" s="12" customFormat="1">
      <c r="B445" s="248"/>
      <c r="C445" s="249"/>
      <c r="D445" s="250" t="s">
        <v>160</v>
      </c>
      <c r="E445" s="251" t="s">
        <v>21</v>
      </c>
      <c r="F445" s="252" t="s">
        <v>843</v>
      </c>
      <c r="G445" s="249"/>
      <c r="H445" s="253">
        <v>330.39999999999998</v>
      </c>
      <c r="I445" s="254"/>
      <c r="J445" s="249"/>
      <c r="K445" s="249"/>
      <c r="L445" s="255"/>
      <c r="M445" s="256"/>
      <c r="N445" s="257"/>
      <c r="O445" s="257"/>
      <c r="P445" s="257"/>
      <c r="Q445" s="257"/>
      <c r="R445" s="257"/>
      <c r="S445" s="257"/>
      <c r="T445" s="258"/>
      <c r="AT445" s="259" t="s">
        <v>160</v>
      </c>
      <c r="AU445" s="259" t="s">
        <v>81</v>
      </c>
      <c r="AV445" s="12" t="s">
        <v>81</v>
      </c>
      <c r="AW445" s="12" t="s">
        <v>35</v>
      </c>
      <c r="AX445" s="12" t="s">
        <v>78</v>
      </c>
      <c r="AY445" s="259" t="s">
        <v>150</v>
      </c>
    </row>
    <row r="446" s="1" customFormat="1" ht="16.5" customHeight="1">
      <c r="B446" s="47"/>
      <c r="C446" s="236" t="s">
        <v>844</v>
      </c>
      <c r="D446" s="236" t="s">
        <v>153</v>
      </c>
      <c r="E446" s="237" t="s">
        <v>845</v>
      </c>
      <c r="F446" s="238" t="s">
        <v>846</v>
      </c>
      <c r="G446" s="239" t="s">
        <v>297</v>
      </c>
      <c r="H446" s="240">
        <v>330.39999999999998</v>
      </c>
      <c r="I446" s="241"/>
      <c r="J446" s="242">
        <f>ROUND(I446*H446,2)</f>
        <v>0</v>
      </c>
      <c r="K446" s="238" t="s">
        <v>21</v>
      </c>
      <c r="L446" s="73"/>
      <c r="M446" s="243" t="s">
        <v>21</v>
      </c>
      <c r="N446" s="244" t="s">
        <v>42</v>
      </c>
      <c r="O446" s="48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AR446" s="25" t="s">
        <v>158</v>
      </c>
      <c r="AT446" s="25" t="s">
        <v>153</v>
      </c>
      <c r="AU446" s="25" t="s">
        <v>81</v>
      </c>
      <c r="AY446" s="25" t="s">
        <v>150</v>
      </c>
      <c r="BE446" s="247">
        <f>IF(N446="základní",J446,0)</f>
        <v>0</v>
      </c>
      <c r="BF446" s="247">
        <f>IF(N446="snížená",J446,0)</f>
        <v>0</v>
      </c>
      <c r="BG446" s="247">
        <f>IF(N446="zákl. přenesená",J446,0)</f>
        <v>0</v>
      </c>
      <c r="BH446" s="247">
        <f>IF(N446="sníž. přenesená",J446,0)</f>
        <v>0</v>
      </c>
      <c r="BI446" s="247">
        <f>IF(N446="nulová",J446,0)</f>
        <v>0</v>
      </c>
      <c r="BJ446" s="25" t="s">
        <v>78</v>
      </c>
      <c r="BK446" s="247">
        <f>ROUND(I446*H446,2)</f>
        <v>0</v>
      </c>
      <c r="BL446" s="25" t="s">
        <v>158</v>
      </c>
      <c r="BM446" s="25" t="s">
        <v>847</v>
      </c>
    </row>
    <row r="447" s="12" customFormat="1">
      <c r="B447" s="248"/>
      <c r="C447" s="249"/>
      <c r="D447" s="250" t="s">
        <v>160</v>
      </c>
      <c r="E447" s="251" t="s">
        <v>21</v>
      </c>
      <c r="F447" s="252" t="s">
        <v>848</v>
      </c>
      <c r="G447" s="249"/>
      <c r="H447" s="253">
        <v>330.39999999999998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160</v>
      </c>
      <c r="AU447" s="259" t="s">
        <v>81</v>
      </c>
      <c r="AV447" s="12" t="s">
        <v>81</v>
      </c>
      <c r="AW447" s="12" t="s">
        <v>35</v>
      </c>
      <c r="AX447" s="12" t="s">
        <v>78</v>
      </c>
      <c r="AY447" s="259" t="s">
        <v>150</v>
      </c>
    </row>
    <row r="448" s="1" customFormat="1" ht="25.5" customHeight="1">
      <c r="B448" s="47"/>
      <c r="C448" s="236" t="s">
        <v>849</v>
      </c>
      <c r="D448" s="236" t="s">
        <v>153</v>
      </c>
      <c r="E448" s="237" t="s">
        <v>850</v>
      </c>
      <c r="F448" s="238" t="s">
        <v>851</v>
      </c>
      <c r="G448" s="239" t="s">
        <v>297</v>
      </c>
      <c r="H448" s="240">
        <v>28.399999999999999</v>
      </c>
      <c r="I448" s="241"/>
      <c r="J448" s="242">
        <f>ROUND(I448*H448,2)</f>
        <v>0</v>
      </c>
      <c r="K448" s="238" t="s">
        <v>157</v>
      </c>
      <c r="L448" s="73"/>
      <c r="M448" s="243" t="s">
        <v>21</v>
      </c>
      <c r="N448" s="244" t="s">
        <v>42</v>
      </c>
      <c r="O448" s="48"/>
      <c r="P448" s="245">
        <f>O448*H448</f>
        <v>0</v>
      </c>
      <c r="Q448" s="245">
        <v>0.01517</v>
      </c>
      <c r="R448" s="245">
        <f>Q448*H448</f>
        <v>0.43082799999999999</v>
      </c>
      <c r="S448" s="245">
        <v>0</v>
      </c>
      <c r="T448" s="246">
        <f>S448*H448</f>
        <v>0</v>
      </c>
      <c r="AR448" s="25" t="s">
        <v>158</v>
      </c>
      <c r="AT448" s="25" t="s">
        <v>153</v>
      </c>
      <c r="AU448" s="25" t="s">
        <v>81</v>
      </c>
      <c r="AY448" s="25" t="s">
        <v>150</v>
      </c>
      <c r="BE448" s="247">
        <f>IF(N448="základní",J448,0)</f>
        <v>0</v>
      </c>
      <c r="BF448" s="247">
        <f>IF(N448="snížená",J448,0)</f>
        <v>0</v>
      </c>
      <c r="BG448" s="247">
        <f>IF(N448="zákl. přenesená",J448,0)</f>
        <v>0</v>
      </c>
      <c r="BH448" s="247">
        <f>IF(N448="sníž. přenesená",J448,0)</f>
        <v>0</v>
      </c>
      <c r="BI448" s="247">
        <f>IF(N448="nulová",J448,0)</f>
        <v>0</v>
      </c>
      <c r="BJ448" s="25" t="s">
        <v>78</v>
      </c>
      <c r="BK448" s="247">
        <f>ROUND(I448*H448,2)</f>
        <v>0</v>
      </c>
      <c r="BL448" s="25" t="s">
        <v>158</v>
      </c>
      <c r="BM448" s="25" t="s">
        <v>852</v>
      </c>
    </row>
    <row r="449" s="12" customFormat="1">
      <c r="B449" s="248"/>
      <c r="C449" s="249"/>
      <c r="D449" s="250" t="s">
        <v>160</v>
      </c>
      <c r="E449" s="251" t="s">
        <v>21</v>
      </c>
      <c r="F449" s="252" t="s">
        <v>853</v>
      </c>
      <c r="G449" s="249"/>
      <c r="H449" s="253">
        <v>28.399999999999999</v>
      </c>
      <c r="I449" s="254"/>
      <c r="J449" s="249"/>
      <c r="K449" s="249"/>
      <c r="L449" s="255"/>
      <c r="M449" s="256"/>
      <c r="N449" s="257"/>
      <c r="O449" s="257"/>
      <c r="P449" s="257"/>
      <c r="Q449" s="257"/>
      <c r="R449" s="257"/>
      <c r="S449" s="257"/>
      <c r="T449" s="258"/>
      <c r="AT449" s="259" t="s">
        <v>160</v>
      </c>
      <c r="AU449" s="259" t="s">
        <v>81</v>
      </c>
      <c r="AV449" s="12" t="s">
        <v>81</v>
      </c>
      <c r="AW449" s="12" t="s">
        <v>35</v>
      </c>
      <c r="AX449" s="12" t="s">
        <v>78</v>
      </c>
      <c r="AY449" s="259" t="s">
        <v>150</v>
      </c>
    </row>
    <row r="450" s="1" customFormat="1" ht="25.5" customHeight="1">
      <c r="B450" s="47"/>
      <c r="C450" s="236" t="s">
        <v>854</v>
      </c>
      <c r="D450" s="236" t="s">
        <v>153</v>
      </c>
      <c r="E450" s="237" t="s">
        <v>855</v>
      </c>
      <c r="F450" s="238" t="s">
        <v>856</v>
      </c>
      <c r="G450" s="239" t="s">
        <v>297</v>
      </c>
      <c r="H450" s="240">
        <v>48</v>
      </c>
      <c r="I450" s="241"/>
      <c r="J450" s="242">
        <f>ROUND(I450*H450,2)</f>
        <v>0</v>
      </c>
      <c r="K450" s="238" t="s">
        <v>157</v>
      </c>
      <c r="L450" s="73"/>
      <c r="M450" s="243" t="s">
        <v>21</v>
      </c>
      <c r="N450" s="244" t="s">
        <v>42</v>
      </c>
      <c r="O450" s="48"/>
      <c r="P450" s="245">
        <f>O450*H450</f>
        <v>0</v>
      </c>
      <c r="Q450" s="245">
        <v>0.027799999999999998</v>
      </c>
      <c r="R450" s="245">
        <f>Q450*H450</f>
        <v>1.3344</v>
      </c>
      <c r="S450" s="245">
        <v>0</v>
      </c>
      <c r="T450" s="246">
        <f>S450*H450</f>
        <v>0</v>
      </c>
      <c r="AR450" s="25" t="s">
        <v>158</v>
      </c>
      <c r="AT450" s="25" t="s">
        <v>153</v>
      </c>
      <c r="AU450" s="25" t="s">
        <v>81</v>
      </c>
      <c r="AY450" s="25" t="s">
        <v>150</v>
      </c>
      <c r="BE450" s="247">
        <f>IF(N450="základní",J450,0)</f>
        <v>0</v>
      </c>
      <c r="BF450" s="247">
        <f>IF(N450="snížená",J450,0)</f>
        <v>0</v>
      </c>
      <c r="BG450" s="247">
        <f>IF(N450="zákl. přenesená",J450,0)</f>
        <v>0</v>
      </c>
      <c r="BH450" s="247">
        <f>IF(N450="sníž. přenesená",J450,0)</f>
        <v>0</v>
      </c>
      <c r="BI450" s="247">
        <f>IF(N450="nulová",J450,0)</f>
        <v>0</v>
      </c>
      <c r="BJ450" s="25" t="s">
        <v>78</v>
      </c>
      <c r="BK450" s="247">
        <f>ROUND(I450*H450,2)</f>
        <v>0</v>
      </c>
      <c r="BL450" s="25" t="s">
        <v>158</v>
      </c>
      <c r="BM450" s="25" t="s">
        <v>857</v>
      </c>
    </row>
    <row r="451" s="12" customFormat="1">
      <c r="B451" s="248"/>
      <c r="C451" s="249"/>
      <c r="D451" s="250" t="s">
        <v>160</v>
      </c>
      <c r="E451" s="251" t="s">
        <v>21</v>
      </c>
      <c r="F451" s="252" t="s">
        <v>858</v>
      </c>
      <c r="G451" s="249"/>
      <c r="H451" s="253">
        <v>48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160</v>
      </c>
      <c r="AU451" s="259" t="s">
        <v>81</v>
      </c>
      <c r="AV451" s="12" t="s">
        <v>81</v>
      </c>
      <c r="AW451" s="12" t="s">
        <v>35</v>
      </c>
      <c r="AX451" s="12" t="s">
        <v>78</v>
      </c>
      <c r="AY451" s="259" t="s">
        <v>150</v>
      </c>
    </row>
    <row r="452" s="1" customFormat="1" ht="25.5" customHeight="1">
      <c r="B452" s="47"/>
      <c r="C452" s="236" t="s">
        <v>859</v>
      </c>
      <c r="D452" s="236" t="s">
        <v>153</v>
      </c>
      <c r="E452" s="237" t="s">
        <v>860</v>
      </c>
      <c r="F452" s="238" t="s">
        <v>861</v>
      </c>
      <c r="G452" s="239" t="s">
        <v>297</v>
      </c>
      <c r="H452" s="240">
        <v>281.19999999999999</v>
      </c>
      <c r="I452" s="241"/>
      <c r="J452" s="242">
        <f>ROUND(I452*H452,2)</f>
        <v>0</v>
      </c>
      <c r="K452" s="238" t="s">
        <v>157</v>
      </c>
      <c r="L452" s="73"/>
      <c r="M452" s="243" t="s">
        <v>21</v>
      </c>
      <c r="N452" s="244" t="s">
        <v>42</v>
      </c>
      <c r="O452" s="48"/>
      <c r="P452" s="245">
        <f>O452*H452</f>
        <v>0</v>
      </c>
      <c r="Q452" s="245">
        <v>0.070550000000000002</v>
      </c>
      <c r="R452" s="245">
        <f>Q452*H452</f>
        <v>19.838660000000001</v>
      </c>
      <c r="S452" s="245">
        <v>0</v>
      </c>
      <c r="T452" s="246">
        <f>S452*H452</f>
        <v>0</v>
      </c>
      <c r="AR452" s="25" t="s">
        <v>158</v>
      </c>
      <c r="AT452" s="25" t="s">
        <v>153</v>
      </c>
      <c r="AU452" s="25" t="s">
        <v>81</v>
      </c>
      <c r="AY452" s="25" t="s">
        <v>150</v>
      </c>
      <c r="BE452" s="247">
        <f>IF(N452="základní",J452,0)</f>
        <v>0</v>
      </c>
      <c r="BF452" s="247">
        <f>IF(N452="snížená",J452,0)</f>
        <v>0</v>
      </c>
      <c r="BG452" s="247">
        <f>IF(N452="zákl. přenesená",J452,0)</f>
        <v>0</v>
      </c>
      <c r="BH452" s="247">
        <f>IF(N452="sníž. přenesená",J452,0)</f>
        <v>0</v>
      </c>
      <c r="BI452" s="247">
        <f>IF(N452="nulová",J452,0)</f>
        <v>0</v>
      </c>
      <c r="BJ452" s="25" t="s">
        <v>78</v>
      </c>
      <c r="BK452" s="247">
        <f>ROUND(I452*H452,2)</f>
        <v>0</v>
      </c>
      <c r="BL452" s="25" t="s">
        <v>158</v>
      </c>
      <c r="BM452" s="25" t="s">
        <v>862</v>
      </c>
    </row>
    <row r="453" s="12" customFormat="1">
      <c r="B453" s="248"/>
      <c r="C453" s="249"/>
      <c r="D453" s="250" t="s">
        <v>160</v>
      </c>
      <c r="E453" s="251" t="s">
        <v>21</v>
      </c>
      <c r="F453" s="252" t="s">
        <v>863</v>
      </c>
      <c r="G453" s="249"/>
      <c r="H453" s="253">
        <v>281.19999999999999</v>
      </c>
      <c r="I453" s="254"/>
      <c r="J453" s="249"/>
      <c r="K453" s="249"/>
      <c r="L453" s="255"/>
      <c r="M453" s="256"/>
      <c r="N453" s="257"/>
      <c r="O453" s="257"/>
      <c r="P453" s="257"/>
      <c r="Q453" s="257"/>
      <c r="R453" s="257"/>
      <c r="S453" s="257"/>
      <c r="T453" s="258"/>
      <c r="AT453" s="259" t="s">
        <v>160</v>
      </c>
      <c r="AU453" s="259" t="s">
        <v>81</v>
      </c>
      <c r="AV453" s="12" t="s">
        <v>81</v>
      </c>
      <c r="AW453" s="12" t="s">
        <v>35</v>
      </c>
      <c r="AX453" s="12" t="s">
        <v>78</v>
      </c>
      <c r="AY453" s="259" t="s">
        <v>150</v>
      </c>
    </row>
    <row r="454" s="1" customFormat="1" ht="16.5" customHeight="1">
      <c r="B454" s="47"/>
      <c r="C454" s="236" t="s">
        <v>864</v>
      </c>
      <c r="D454" s="236" t="s">
        <v>153</v>
      </c>
      <c r="E454" s="237" t="s">
        <v>865</v>
      </c>
      <c r="F454" s="238" t="s">
        <v>866</v>
      </c>
      <c r="G454" s="239" t="s">
        <v>156</v>
      </c>
      <c r="H454" s="240">
        <v>4</v>
      </c>
      <c r="I454" s="241"/>
      <c r="J454" s="242">
        <f>ROUND(I454*H454,2)</f>
        <v>0</v>
      </c>
      <c r="K454" s="238" t="s">
        <v>157</v>
      </c>
      <c r="L454" s="73"/>
      <c r="M454" s="243" t="s">
        <v>21</v>
      </c>
      <c r="N454" s="244" t="s">
        <v>42</v>
      </c>
      <c r="O454" s="48"/>
      <c r="P454" s="245">
        <f>O454*H454</f>
        <v>0</v>
      </c>
      <c r="Q454" s="245">
        <v>0.044049999999999999</v>
      </c>
      <c r="R454" s="245">
        <f>Q454*H454</f>
        <v>0.1762</v>
      </c>
      <c r="S454" s="245">
        <v>0</v>
      </c>
      <c r="T454" s="246">
        <f>S454*H454</f>
        <v>0</v>
      </c>
      <c r="AR454" s="25" t="s">
        <v>158</v>
      </c>
      <c r="AT454" s="25" t="s">
        <v>153</v>
      </c>
      <c r="AU454" s="25" t="s">
        <v>81</v>
      </c>
      <c r="AY454" s="25" t="s">
        <v>150</v>
      </c>
      <c r="BE454" s="247">
        <f>IF(N454="základní",J454,0)</f>
        <v>0</v>
      </c>
      <c r="BF454" s="247">
        <f>IF(N454="snížená",J454,0)</f>
        <v>0</v>
      </c>
      <c r="BG454" s="247">
        <f>IF(N454="zákl. přenesená",J454,0)</f>
        <v>0</v>
      </c>
      <c r="BH454" s="247">
        <f>IF(N454="sníž. přenesená",J454,0)</f>
        <v>0</v>
      </c>
      <c r="BI454" s="247">
        <f>IF(N454="nulová",J454,0)</f>
        <v>0</v>
      </c>
      <c r="BJ454" s="25" t="s">
        <v>78</v>
      </c>
      <c r="BK454" s="247">
        <f>ROUND(I454*H454,2)</f>
        <v>0</v>
      </c>
      <c r="BL454" s="25" t="s">
        <v>158</v>
      </c>
      <c r="BM454" s="25" t="s">
        <v>867</v>
      </c>
    </row>
    <row r="455" s="12" customFormat="1">
      <c r="B455" s="248"/>
      <c r="C455" s="249"/>
      <c r="D455" s="250" t="s">
        <v>160</v>
      </c>
      <c r="E455" s="251" t="s">
        <v>21</v>
      </c>
      <c r="F455" s="252" t="s">
        <v>868</v>
      </c>
      <c r="G455" s="249"/>
      <c r="H455" s="253">
        <v>4</v>
      </c>
      <c r="I455" s="254"/>
      <c r="J455" s="249"/>
      <c r="K455" s="249"/>
      <c r="L455" s="255"/>
      <c r="M455" s="256"/>
      <c r="N455" s="257"/>
      <c r="O455" s="257"/>
      <c r="P455" s="257"/>
      <c r="Q455" s="257"/>
      <c r="R455" s="257"/>
      <c r="S455" s="257"/>
      <c r="T455" s="258"/>
      <c r="AT455" s="259" t="s">
        <v>160</v>
      </c>
      <c r="AU455" s="259" t="s">
        <v>81</v>
      </c>
      <c r="AV455" s="12" t="s">
        <v>81</v>
      </c>
      <c r="AW455" s="12" t="s">
        <v>35</v>
      </c>
      <c r="AX455" s="12" t="s">
        <v>78</v>
      </c>
      <c r="AY455" s="259" t="s">
        <v>150</v>
      </c>
    </row>
    <row r="456" s="1" customFormat="1" ht="25.5" customHeight="1">
      <c r="B456" s="47"/>
      <c r="C456" s="236" t="s">
        <v>869</v>
      </c>
      <c r="D456" s="236" t="s">
        <v>153</v>
      </c>
      <c r="E456" s="237" t="s">
        <v>870</v>
      </c>
      <c r="F456" s="238" t="s">
        <v>871</v>
      </c>
      <c r="G456" s="239" t="s">
        <v>156</v>
      </c>
      <c r="H456" s="240">
        <v>4</v>
      </c>
      <c r="I456" s="241"/>
      <c r="J456" s="242">
        <f>ROUND(I456*H456,2)</f>
        <v>0</v>
      </c>
      <c r="K456" s="238" t="s">
        <v>157</v>
      </c>
      <c r="L456" s="73"/>
      <c r="M456" s="243" t="s">
        <v>21</v>
      </c>
      <c r="N456" s="244" t="s">
        <v>42</v>
      </c>
      <c r="O456" s="48"/>
      <c r="P456" s="245">
        <f>O456*H456</f>
        <v>0</v>
      </c>
      <c r="Q456" s="245">
        <v>0.048500000000000001</v>
      </c>
      <c r="R456" s="245">
        <f>Q456*H456</f>
        <v>0.19400000000000001</v>
      </c>
      <c r="S456" s="245">
        <v>0</v>
      </c>
      <c r="T456" s="246">
        <f>S456*H456</f>
        <v>0</v>
      </c>
      <c r="AR456" s="25" t="s">
        <v>158</v>
      </c>
      <c r="AT456" s="25" t="s">
        <v>153</v>
      </c>
      <c r="AU456" s="25" t="s">
        <v>81</v>
      </c>
      <c r="AY456" s="25" t="s">
        <v>150</v>
      </c>
      <c r="BE456" s="247">
        <f>IF(N456="základní",J456,0)</f>
        <v>0</v>
      </c>
      <c r="BF456" s="247">
        <f>IF(N456="snížená",J456,0)</f>
        <v>0</v>
      </c>
      <c r="BG456" s="247">
        <f>IF(N456="zákl. přenesená",J456,0)</f>
        <v>0</v>
      </c>
      <c r="BH456" s="247">
        <f>IF(N456="sníž. přenesená",J456,0)</f>
        <v>0</v>
      </c>
      <c r="BI456" s="247">
        <f>IF(N456="nulová",J456,0)</f>
        <v>0</v>
      </c>
      <c r="BJ456" s="25" t="s">
        <v>78</v>
      </c>
      <c r="BK456" s="247">
        <f>ROUND(I456*H456,2)</f>
        <v>0</v>
      </c>
      <c r="BL456" s="25" t="s">
        <v>158</v>
      </c>
      <c r="BM456" s="25" t="s">
        <v>872</v>
      </c>
    </row>
    <row r="457" s="12" customFormat="1">
      <c r="B457" s="248"/>
      <c r="C457" s="249"/>
      <c r="D457" s="250" t="s">
        <v>160</v>
      </c>
      <c r="E457" s="251" t="s">
        <v>21</v>
      </c>
      <c r="F457" s="252" t="s">
        <v>873</v>
      </c>
      <c r="G457" s="249"/>
      <c r="H457" s="253">
        <v>4</v>
      </c>
      <c r="I457" s="254"/>
      <c r="J457" s="249"/>
      <c r="K457" s="249"/>
      <c r="L457" s="255"/>
      <c r="M457" s="256"/>
      <c r="N457" s="257"/>
      <c r="O457" s="257"/>
      <c r="P457" s="257"/>
      <c r="Q457" s="257"/>
      <c r="R457" s="257"/>
      <c r="S457" s="257"/>
      <c r="T457" s="258"/>
      <c r="AT457" s="259" t="s">
        <v>160</v>
      </c>
      <c r="AU457" s="259" t="s">
        <v>81</v>
      </c>
      <c r="AV457" s="12" t="s">
        <v>81</v>
      </c>
      <c r="AW457" s="12" t="s">
        <v>35</v>
      </c>
      <c r="AX457" s="12" t="s">
        <v>78</v>
      </c>
      <c r="AY457" s="259" t="s">
        <v>150</v>
      </c>
    </row>
    <row r="458" s="1" customFormat="1" ht="25.5" customHeight="1">
      <c r="B458" s="47"/>
      <c r="C458" s="236" t="s">
        <v>874</v>
      </c>
      <c r="D458" s="236" t="s">
        <v>153</v>
      </c>
      <c r="E458" s="237" t="s">
        <v>875</v>
      </c>
      <c r="F458" s="238" t="s">
        <v>876</v>
      </c>
      <c r="G458" s="239" t="s">
        <v>156</v>
      </c>
      <c r="H458" s="240">
        <v>4</v>
      </c>
      <c r="I458" s="241"/>
      <c r="J458" s="242">
        <f>ROUND(I458*H458,2)</f>
        <v>0</v>
      </c>
      <c r="K458" s="238" t="s">
        <v>157</v>
      </c>
      <c r="L458" s="73"/>
      <c r="M458" s="243" t="s">
        <v>21</v>
      </c>
      <c r="N458" s="244" t="s">
        <v>42</v>
      </c>
      <c r="O458" s="48"/>
      <c r="P458" s="245">
        <f>O458*H458</f>
        <v>0</v>
      </c>
      <c r="Q458" s="245">
        <v>0.012500000000000001</v>
      </c>
      <c r="R458" s="245">
        <f>Q458*H458</f>
        <v>0.050000000000000003</v>
      </c>
      <c r="S458" s="245">
        <v>0</v>
      </c>
      <c r="T458" s="246">
        <f>S458*H458</f>
        <v>0</v>
      </c>
      <c r="AR458" s="25" t="s">
        <v>158</v>
      </c>
      <c r="AT458" s="25" t="s">
        <v>153</v>
      </c>
      <c r="AU458" s="25" t="s">
        <v>81</v>
      </c>
      <c r="AY458" s="25" t="s">
        <v>150</v>
      </c>
      <c r="BE458" s="247">
        <f>IF(N458="základní",J458,0)</f>
        <v>0</v>
      </c>
      <c r="BF458" s="247">
        <f>IF(N458="snížená",J458,0)</f>
        <v>0</v>
      </c>
      <c r="BG458" s="247">
        <f>IF(N458="zákl. přenesená",J458,0)</f>
        <v>0</v>
      </c>
      <c r="BH458" s="247">
        <f>IF(N458="sníž. přenesená",J458,0)</f>
        <v>0</v>
      </c>
      <c r="BI458" s="247">
        <f>IF(N458="nulová",J458,0)</f>
        <v>0</v>
      </c>
      <c r="BJ458" s="25" t="s">
        <v>78</v>
      </c>
      <c r="BK458" s="247">
        <f>ROUND(I458*H458,2)</f>
        <v>0</v>
      </c>
      <c r="BL458" s="25" t="s">
        <v>158</v>
      </c>
      <c r="BM458" s="25" t="s">
        <v>877</v>
      </c>
    </row>
    <row r="459" s="12" customFormat="1">
      <c r="B459" s="248"/>
      <c r="C459" s="249"/>
      <c r="D459" s="250" t="s">
        <v>160</v>
      </c>
      <c r="E459" s="251" t="s">
        <v>21</v>
      </c>
      <c r="F459" s="252" t="s">
        <v>868</v>
      </c>
      <c r="G459" s="249"/>
      <c r="H459" s="253">
        <v>4</v>
      </c>
      <c r="I459" s="254"/>
      <c r="J459" s="249"/>
      <c r="K459" s="249"/>
      <c r="L459" s="255"/>
      <c r="M459" s="256"/>
      <c r="N459" s="257"/>
      <c r="O459" s="257"/>
      <c r="P459" s="257"/>
      <c r="Q459" s="257"/>
      <c r="R459" s="257"/>
      <c r="S459" s="257"/>
      <c r="T459" s="258"/>
      <c r="AT459" s="259" t="s">
        <v>160</v>
      </c>
      <c r="AU459" s="259" t="s">
        <v>81</v>
      </c>
      <c r="AV459" s="12" t="s">
        <v>81</v>
      </c>
      <c r="AW459" s="12" t="s">
        <v>35</v>
      </c>
      <c r="AX459" s="12" t="s">
        <v>78</v>
      </c>
      <c r="AY459" s="259" t="s">
        <v>150</v>
      </c>
    </row>
    <row r="460" s="1" customFormat="1" ht="16.5" customHeight="1">
      <c r="B460" s="47"/>
      <c r="C460" s="236" t="s">
        <v>878</v>
      </c>
      <c r="D460" s="236" t="s">
        <v>153</v>
      </c>
      <c r="E460" s="237" t="s">
        <v>879</v>
      </c>
      <c r="F460" s="238" t="s">
        <v>880</v>
      </c>
      <c r="G460" s="239" t="s">
        <v>156</v>
      </c>
      <c r="H460" s="240">
        <v>18</v>
      </c>
      <c r="I460" s="241"/>
      <c r="J460" s="242">
        <f>ROUND(I460*H460,2)</f>
        <v>0</v>
      </c>
      <c r="K460" s="238" t="s">
        <v>21</v>
      </c>
      <c r="L460" s="73"/>
      <c r="M460" s="243" t="s">
        <v>21</v>
      </c>
      <c r="N460" s="244" t="s">
        <v>42</v>
      </c>
      <c r="O460" s="48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AR460" s="25" t="s">
        <v>158</v>
      </c>
      <c r="AT460" s="25" t="s">
        <v>153</v>
      </c>
      <c r="AU460" s="25" t="s">
        <v>81</v>
      </c>
      <c r="AY460" s="25" t="s">
        <v>150</v>
      </c>
      <c r="BE460" s="247">
        <f>IF(N460="základní",J460,0)</f>
        <v>0</v>
      </c>
      <c r="BF460" s="247">
        <f>IF(N460="snížená",J460,0)</f>
        <v>0</v>
      </c>
      <c r="BG460" s="247">
        <f>IF(N460="zákl. přenesená",J460,0)</f>
        <v>0</v>
      </c>
      <c r="BH460" s="247">
        <f>IF(N460="sníž. přenesená",J460,0)</f>
        <v>0</v>
      </c>
      <c r="BI460" s="247">
        <f>IF(N460="nulová",J460,0)</f>
        <v>0</v>
      </c>
      <c r="BJ460" s="25" t="s">
        <v>78</v>
      </c>
      <c r="BK460" s="247">
        <f>ROUND(I460*H460,2)</f>
        <v>0</v>
      </c>
      <c r="BL460" s="25" t="s">
        <v>158</v>
      </c>
      <c r="BM460" s="25" t="s">
        <v>881</v>
      </c>
    </row>
    <row r="461" s="14" customFormat="1">
      <c r="B461" s="271"/>
      <c r="C461" s="272"/>
      <c r="D461" s="250" t="s">
        <v>160</v>
      </c>
      <c r="E461" s="273" t="s">
        <v>21</v>
      </c>
      <c r="F461" s="274" t="s">
        <v>882</v>
      </c>
      <c r="G461" s="272"/>
      <c r="H461" s="273" t="s">
        <v>21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160</v>
      </c>
      <c r="AU461" s="280" t="s">
        <v>81</v>
      </c>
      <c r="AV461" s="14" t="s">
        <v>78</v>
      </c>
      <c r="AW461" s="14" t="s">
        <v>35</v>
      </c>
      <c r="AX461" s="14" t="s">
        <v>71</v>
      </c>
      <c r="AY461" s="280" t="s">
        <v>150</v>
      </c>
    </row>
    <row r="462" s="12" customFormat="1">
      <c r="B462" s="248"/>
      <c r="C462" s="249"/>
      <c r="D462" s="250" t="s">
        <v>160</v>
      </c>
      <c r="E462" s="251" t="s">
        <v>21</v>
      </c>
      <c r="F462" s="252" t="s">
        <v>883</v>
      </c>
      <c r="G462" s="249"/>
      <c r="H462" s="253">
        <v>18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160</v>
      </c>
      <c r="AU462" s="259" t="s">
        <v>81</v>
      </c>
      <c r="AV462" s="12" t="s">
        <v>81</v>
      </c>
      <c r="AW462" s="12" t="s">
        <v>35</v>
      </c>
      <c r="AX462" s="12" t="s">
        <v>78</v>
      </c>
      <c r="AY462" s="259" t="s">
        <v>150</v>
      </c>
    </row>
    <row r="463" s="1" customFormat="1" ht="16.5" customHeight="1">
      <c r="B463" s="47"/>
      <c r="C463" s="236" t="s">
        <v>884</v>
      </c>
      <c r="D463" s="236" t="s">
        <v>153</v>
      </c>
      <c r="E463" s="237" t="s">
        <v>885</v>
      </c>
      <c r="F463" s="238" t="s">
        <v>886</v>
      </c>
      <c r="G463" s="239" t="s">
        <v>156</v>
      </c>
      <c r="H463" s="240">
        <v>2</v>
      </c>
      <c r="I463" s="241"/>
      <c r="J463" s="242">
        <f>ROUND(I463*H463,2)</f>
        <v>0</v>
      </c>
      <c r="K463" s="238" t="s">
        <v>157</v>
      </c>
      <c r="L463" s="73"/>
      <c r="M463" s="243" t="s">
        <v>21</v>
      </c>
      <c r="N463" s="244" t="s">
        <v>42</v>
      </c>
      <c r="O463" s="48"/>
      <c r="P463" s="245">
        <f>O463*H463</f>
        <v>0</v>
      </c>
      <c r="Q463" s="245">
        <v>0.085419999999999996</v>
      </c>
      <c r="R463" s="245">
        <f>Q463*H463</f>
        <v>0.17083999999999999</v>
      </c>
      <c r="S463" s="245">
        <v>0</v>
      </c>
      <c r="T463" s="246">
        <f>S463*H463</f>
        <v>0</v>
      </c>
      <c r="AR463" s="25" t="s">
        <v>158</v>
      </c>
      <c r="AT463" s="25" t="s">
        <v>153</v>
      </c>
      <c r="AU463" s="25" t="s">
        <v>81</v>
      </c>
      <c r="AY463" s="25" t="s">
        <v>150</v>
      </c>
      <c r="BE463" s="247">
        <f>IF(N463="základní",J463,0)</f>
        <v>0</v>
      </c>
      <c r="BF463" s="247">
        <f>IF(N463="snížená",J463,0)</f>
        <v>0</v>
      </c>
      <c r="BG463" s="247">
        <f>IF(N463="zákl. přenesená",J463,0)</f>
        <v>0</v>
      </c>
      <c r="BH463" s="247">
        <f>IF(N463="sníž. přenesená",J463,0)</f>
        <v>0</v>
      </c>
      <c r="BI463" s="247">
        <f>IF(N463="nulová",J463,0)</f>
        <v>0</v>
      </c>
      <c r="BJ463" s="25" t="s">
        <v>78</v>
      </c>
      <c r="BK463" s="247">
        <f>ROUND(I463*H463,2)</f>
        <v>0</v>
      </c>
      <c r="BL463" s="25" t="s">
        <v>158</v>
      </c>
      <c r="BM463" s="25" t="s">
        <v>887</v>
      </c>
    </row>
    <row r="464" s="12" customFormat="1">
      <c r="B464" s="248"/>
      <c r="C464" s="249"/>
      <c r="D464" s="250" t="s">
        <v>160</v>
      </c>
      <c r="E464" s="251" t="s">
        <v>21</v>
      </c>
      <c r="F464" s="252" t="s">
        <v>81</v>
      </c>
      <c r="G464" s="249"/>
      <c r="H464" s="253">
        <v>2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160</v>
      </c>
      <c r="AU464" s="259" t="s">
        <v>81</v>
      </c>
      <c r="AV464" s="12" t="s">
        <v>81</v>
      </c>
      <c r="AW464" s="12" t="s">
        <v>35</v>
      </c>
      <c r="AX464" s="12" t="s">
        <v>78</v>
      </c>
      <c r="AY464" s="259" t="s">
        <v>150</v>
      </c>
    </row>
    <row r="465" s="1" customFormat="1" ht="25.5" customHeight="1">
      <c r="B465" s="47"/>
      <c r="C465" s="236" t="s">
        <v>888</v>
      </c>
      <c r="D465" s="236" t="s">
        <v>153</v>
      </c>
      <c r="E465" s="237" t="s">
        <v>889</v>
      </c>
      <c r="F465" s="238" t="s">
        <v>890</v>
      </c>
      <c r="G465" s="239" t="s">
        <v>297</v>
      </c>
      <c r="H465" s="240">
        <v>400</v>
      </c>
      <c r="I465" s="241"/>
      <c r="J465" s="242">
        <f>ROUND(I465*H465,2)</f>
        <v>0</v>
      </c>
      <c r="K465" s="238" t="s">
        <v>157</v>
      </c>
      <c r="L465" s="73"/>
      <c r="M465" s="243" t="s">
        <v>21</v>
      </c>
      <c r="N465" s="244" t="s">
        <v>42</v>
      </c>
      <c r="O465" s="48"/>
      <c r="P465" s="245">
        <f>O465*H465</f>
        <v>0</v>
      </c>
      <c r="Q465" s="245">
        <v>4.0000000000000003E-05</v>
      </c>
      <c r="R465" s="245">
        <f>Q465*H465</f>
        <v>0.016</v>
      </c>
      <c r="S465" s="245">
        <v>0</v>
      </c>
      <c r="T465" s="246">
        <f>S465*H465</f>
        <v>0</v>
      </c>
      <c r="AR465" s="25" t="s">
        <v>158</v>
      </c>
      <c r="AT465" s="25" t="s">
        <v>153</v>
      </c>
      <c r="AU465" s="25" t="s">
        <v>81</v>
      </c>
      <c r="AY465" s="25" t="s">
        <v>150</v>
      </c>
      <c r="BE465" s="247">
        <f>IF(N465="základní",J465,0)</f>
        <v>0</v>
      </c>
      <c r="BF465" s="247">
        <f>IF(N465="snížená",J465,0)</f>
        <v>0</v>
      </c>
      <c r="BG465" s="247">
        <f>IF(N465="zákl. přenesená",J465,0)</f>
        <v>0</v>
      </c>
      <c r="BH465" s="247">
        <f>IF(N465="sníž. přenesená",J465,0)</f>
        <v>0</v>
      </c>
      <c r="BI465" s="247">
        <f>IF(N465="nulová",J465,0)</f>
        <v>0</v>
      </c>
      <c r="BJ465" s="25" t="s">
        <v>78</v>
      </c>
      <c r="BK465" s="247">
        <f>ROUND(I465*H465,2)</f>
        <v>0</v>
      </c>
      <c r="BL465" s="25" t="s">
        <v>158</v>
      </c>
      <c r="BM465" s="25" t="s">
        <v>891</v>
      </c>
    </row>
    <row r="466" s="12" customFormat="1">
      <c r="B466" s="248"/>
      <c r="C466" s="249"/>
      <c r="D466" s="250" t="s">
        <v>160</v>
      </c>
      <c r="E466" s="251" t="s">
        <v>21</v>
      </c>
      <c r="F466" s="252" t="s">
        <v>892</v>
      </c>
      <c r="G466" s="249"/>
      <c r="H466" s="253">
        <v>400</v>
      </c>
      <c r="I466" s="254"/>
      <c r="J466" s="249"/>
      <c r="K466" s="249"/>
      <c r="L466" s="255"/>
      <c r="M466" s="256"/>
      <c r="N466" s="257"/>
      <c r="O466" s="257"/>
      <c r="P466" s="257"/>
      <c r="Q466" s="257"/>
      <c r="R466" s="257"/>
      <c r="S466" s="257"/>
      <c r="T466" s="258"/>
      <c r="AT466" s="259" t="s">
        <v>160</v>
      </c>
      <c r="AU466" s="259" t="s">
        <v>81</v>
      </c>
      <c r="AV466" s="12" t="s">
        <v>81</v>
      </c>
      <c r="AW466" s="12" t="s">
        <v>35</v>
      </c>
      <c r="AX466" s="12" t="s">
        <v>78</v>
      </c>
      <c r="AY466" s="259" t="s">
        <v>150</v>
      </c>
    </row>
    <row r="467" s="1" customFormat="1" ht="25.5" customHeight="1">
      <c r="B467" s="47"/>
      <c r="C467" s="236" t="s">
        <v>893</v>
      </c>
      <c r="D467" s="236" t="s">
        <v>153</v>
      </c>
      <c r="E467" s="237" t="s">
        <v>894</v>
      </c>
      <c r="F467" s="238" t="s">
        <v>895</v>
      </c>
      <c r="G467" s="239" t="s">
        <v>297</v>
      </c>
      <c r="H467" s="240">
        <v>400</v>
      </c>
      <c r="I467" s="241"/>
      <c r="J467" s="242">
        <f>ROUND(I467*H467,2)</f>
        <v>0</v>
      </c>
      <c r="K467" s="238" t="s">
        <v>157</v>
      </c>
      <c r="L467" s="73"/>
      <c r="M467" s="243" t="s">
        <v>21</v>
      </c>
      <c r="N467" s="244" t="s">
        <v>42</v>
      </c>
      <c r="O467" s="48"/>
      <c r="P467" s="245">
        <f>O467*H467</f>
        <v>0</v>
      </c>
      <c r="Q467" s="245">
        <v>0.00011</v>
      </c>
      <c r="R467" s="245">
        <f>Q467*H467</f>
        <v>0.044000000000000004</v>
      </c>
      <c r="S467" s="245">
        <v>0</v>
      </c>
      <c r="T467" s="246">
        <f>S467*H467</f>
        <v>0</v>
      </c>
      <c r="AR467" s="25" t="s">
        <v>158</v>
      </c>
      <c r="AT467" s="25" t="s">
        <v>153</v>
      </c>
      <c r="AU467" s="25" t="s">
        <v>81</v>
      </c>
      <c r="AY467" s="25" t="s">
        <v>150</v>
      </c>
      <c r="BE467" s="247">
        <f>IF(N467="základní",J467,0)</f>
        <v>0</v>
      </c>
      <c r="BF467" s="247">
        <f>IF(N467="snížená",J467,0)</f>
        <v>0</v>
      </c>
      <c r="BG467" s="247">
        <f>IF(N467="zákl. přenesená",J467,0)</f>
        <v>0</v>
      </c>
      <c r="BH467" s="247">
        <f>IF(N467="sníž. přenesená",J467,0)</f>
        <v>0</v>
      </c>
      <c r="BI467" s="247">
        <f>IF(N467="nulová",J467,0)</f>
        <v>0</v>
      </c>
      <c r="BJ467" s="25" t="s">
        <v>78</v>
      </c>
      <c r="BK467" s="247">
        <f>ROUND(I467*H467,2)</f>
        <v>0</v>
      </c>
      <c r="BL467" s="25" t="s">
        <v>158</v>
      </c>
      <c r="BM467" s="25" t="s">
        <v>896</v>
      </c>
    </row>
    <row r="468" s="12" customFormat="1">
      <c r="B468" s="248"/>
      <c r="C468" s="249"/>
      <c r="D468" s="250" t="s">
        <v>160</v>
      </c>
      <c r="E468" s="251" t="s">
        <v>21</v>
      </c>
      <c r="F468" s="252" t="s">
        <v>892</v>
      </c>
      <c r="G468" s="249"/>
      <c r="H468" s="253">
        <v>400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160</v>
      </c>
      <c r="AU468" s="259" t="s">
        <v>81</v>
      </c>
      <c r="AV468" s="12" t="s">
        <v>81</v>
      </c>
      <c r="AW468" s="12" t="s">
        <v>35</v>
      </c>
      <c r="AX468" s="12" t="s">
        <v>78</v>
      </c>
      <c r="AY468" s="259" t="s">
        <v>150</v>
      </c>
    </row>
    <row r="469" s="1" customFormat="1" ht="25.5" customHeight="1">
      <c r="B469" s="47"/>
      <c r="C469" s="236" t="s">
        <v>897</v>
      </c>
      <c r="D469" s="236" t="s">
        <v>153</v>
      </c>
      <c r="E469" s="237" t="s">
        <v>898</v>
      </c>
      <c r="F469" s="238" t="s">
        <v>899</v>
      </c>
      <c r="G469" s="239" t="s">
        <v>297</v>
      </c>
      <c r="H469" s="240">
        <v>400</v>
      </c>
      <c r="I469" s="241"/>
      <c r="J469" s="242">
        <f>ROUND(I469*H469,2)</f>
        <v>0</v>
      </c>
      <c r="K469" s="238" t="s">
        <v>157</v>
      </c>
      <c r="L469" s="73"/>
      <c r="M469" s="243" t="s">
        <v>21</v>
      </c>
      <c r="N469" s="244" t="s">
        <v>42</v>
      </c>
      <c r="O469" s="48"/>
      <c r="P469" s="245">
        <f>O469*H469</f>
        <v>0</v>
      </c>
      <c r="Q469" s="245">
        <v>0</v>
      </c>
      <c r="R469" s="245">
        <f>Q469*H469</f>
        <v>0</v>
      </c>
      <c r="S469" s="245">
        <v>0</v>
      </c>
      <c r="T469" s="246">
        <f>S469*H469</f>
        <v>0</v>
      </c>
      <c r="AR469" s="25" t="s">
        <v>158</v>
      </c>
      <c r="AT469" s="25" t="s">
        <v>153</v>
      </c>
      <c r="AU469" s="25" t="s">
        <v>81</v>
      </c>
      <c r="AY469" s="25" t="s">
        <v>150</v>
      </c>
      <c r="BE469" s="247">
        <f>IF(N469="základní",J469,0)</f>
        <v>0</v>
      </c>
      <c r="BF469" s="247">
        <f>IF(N469="snížená",J469,0)</f>
        <v>0</v>
      </c>
      <c r="BG469" s="247">
        <f>IF(N469="zákl. přenesená",J469,0)</f>
        <v>0</v>
      </c>
      <c r="BH469" s="247">
        <f>IF(N469="sníž. přenesená",J469,0)</f>
        <v>0</v>
      </c>
      <c r="BI469" s="247">
        <f>IF(N469="nulová",J469,0)</f>
        <v>0</v>
      </c>
      <c r="BJ469" s="25" t="s">
        <v>78</v>
      </c>
      <c r="BK469" s="247">
        <f>ROUND(I469*H469,2)</f>
        <v>0</v>
      </c>
      <c r="BL469" s="25" t="s">
        <v>158</v>
      </c>
      <c r="BM469" s="25" t="s">
        <v>900</v>
      </c>
    </row>
    <row r="470" s="12" customFormat="1">
      <c r="B470" s="248"/>
      <c r="C470" s="249"/>
      <c r="D470" s="250" t="s">
        <v>160</v>
      </c>
      <c r="E470" s="251" t="s">
        <v>21</v>
      </c>
      <c r="F470" s="252" t="s">
        <v>892</v>
      </c>
      <c r="G470" s="249"/>
      <c r="H470" s="253">
        <v>400</v>
      </c>
      <c r="I470" s="254"/>
      <c r="J470" s="249"/>
      <c r="K470" s="249"/>
      <c r="L470" s="255"/>
      <c r="M470" s="256"/>
      <c r="N470" s="257"/>
      <c r="O470" s="257"/>
      <c r="P470" s="257"/>
      <c r="Q470" s="257"/>
      <c r="R470" s="257"/>
      <c r="S470" s="257"/>
      <c r="T470" s="258"/>
      <c r="AT470" s="259" t="s">
        <v>160</v>
      </c>
      <c r="AU470" s="259" t="s">
        <v>81</v>
      </c>
      <c r="AV470" s="12" t="s">
        <v>81</v>
      </c>
      <c r="AW470" s="12" t="s">
        <v>35</v>
      </c>
      <c r="AX470" s="12" t="s">
        <v>78</v>
      </c>
      <c r="AY470" s="259" t="s">
        <v>150</v>
      </c>
    </row>
    <row r="471" s="1" customFormat="1" ht="38.25" customHeight="1">
      <c r="B471" s="47"/>
      <c r="C471" s="236" t="s">
        <v>901</v>
      </c>
      <c r="D471" s="236" t="s">
        <v>153</v>
      </c>
      <c r="E471" s="237" t="s">
        <v>902</v>
      </c>
      <c r="F471" s="238" t="s">
        <v>903</v>
      </c>
      <c r="G471" s="239" t="s">
        <v>297</v>
      </c>
      <c r="H471" s="240">
        <v>105.90000000000001</v>
      </c>
      <c r="I471" s="241"/>
      <c r="J471" s="242">
        <f>ROUND(I471*H471,2)</f>
        <v>0</v>
      </c>
      <c r="K471" s="238" t="s">
        <v>157</v>
      </c>
      <c r="L471" s="73"/>
      <c r="M471" s="243" t="s">
        <v>21</v>
      </c>
      <c r="N471" s="244" t="s">
        <v>42</v>
      </c>
      <c r="O471" s="48"/>
      <c r="P471" s="245">
        <f>O471*H471</f>
        <v>0</v>
      </c>
      <c r="Q471" s="245">
        <v>0.1295</v>
      </c>
      <c r="R471" s="245">
        <f>Q471*H471</f>
        <v>13.71405</v>
      </c>
      <c r="S471" s="245">
        <v>0</v>
      </c>
      <c r="T471" s="246">
        <f>S471*H471</f>
        <v>0</v>
      </c>
      <c r="AR471" s="25" t="s">
        <v>158</v>
      </c>
      <c r="AT471" s="25" t="s">
        <v>153</v>
      </c>
      <c r="AU471" s="25" t="s">
        <v>81</v>
      </c>
      <c r="AY471" s="25" t="s">
        <v>150</v>
      </c>
      <c r="BE471" s="247">
        <f>IF(N471="základní",J471,0)</f>
        <v>0</v>
      </c>
      <c r="BF471" s="247">
        <f>IF(N471="snížená",J471,0)</f>
        <v>0</v>
      </c>
      <c r="BG471" s="247">
        <f>IF(N471="zákl. přenesená",J471,0)</f>
        <v>0</v>
      </c>
      <c r="BH471" s="247">
        <f>IF(N471="sníž. přenesená",J471,0)</f>
        <v>0</v>
      </c>
      <c r="BI471" s="247">
        <f>IF(N471="nulová",J471,0)</f>
        <v>0</v>
      </c>
      <c r="BJ471" s="25" t="s">
        <v>78</v>
      </c>
      <c r="BK471" s="247">
        <f>ROUND(I471*H471,2)</f>
        <v>0</v>
      </c>
      <c r="BL471" s="25" t="s">
        <v>158</v>
      </c>
      <c r="BM471" s="25" t="s">
        <v>904</v>
      </c>
    </row>
    <row r="472" s="12" customFormat="1">
      <c r="B472" s="248"/>
      <c r="C472" s="249"/>
      <c r="D472" s="250" t="s">
        <v>160</v>
      </c>
      <c r="E472" s="251" t="s">
        <v>21</v>
      </c>
      <c r="F472" s="252" t="s">
        <v>905</v>
      </c>
      <c r="G472" s="249"/>
      <c r="H472" s="253">
        <v>6.5999999999999996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160</v>
      </c>
      <c r="AU472" s="259" t="s">
        <v>81</v>
      </c>
      <c r="AV472" s="12" t="s">
        <v>81</v>
      </c>
      <c r="AW472" s="12" t="s">
        <v>35</v>
      </c>
      <c r="AX472" s="12" t="s">
        <v>71</v>
      </c>
      <c r="AY472" s="259" t="s">
        <v>150</v>
      </c>
    </row>
    <row r="473" s="14" customFormat="1">
      <c r="B473" s="271"/>
      <c r="C473" s="272"/>
      <c r="D473" s="250" t="s">
        <v>160</v>
      </c>
      <c r="E473" s="273" t="s">
        <v>21</v>
      </c>
      <c r="F473" s="274" t="s">
        <v>906</v>
      </c>
      <c r="G473" s="272"/>
      <c r="H473" s="273" t="s">
        <v>21</v>
      </c>
      <c r="I473" s="275"/>
      <c r="J473" s="272"/>
      <c r="K473" s="272"/>
      <c r="L473" s="276"/>
      <c r="M473" s="277"/>
      <c r="N473" s="278"/>
      <c r="O473" s="278"/>
      <c r="P473" s="278"/>
      <c r="Q473" s="278"/>
      <c r="R473" s="278"/>
      <c r="S473" s="278"/>
      <c r="T473" s="279"/>
      <c r="AT473" s="280" t="s">
        <v>160</v>
      </c>
      <c r="AU473" s="280" t="s">
        <v>81</v>
      </c>
      <c r="AV473" s="14" t="s">
        <v>78</v>
      </c>
      <c r="AW473" s="14" t="s">
        <v>35</v>
      </c>
      <c r="AX473" s="14" t="s">
        <v>71</v>
      </c>
      <c r="AY473" s="280" t="s">
        <v>150</v>
      </c>
    </row>
    <row r="474" s="12" customFormat="1">
      <c r="B474" s="248"/>
      <c r="C474" s="249"/>
      <c r="D474" s="250" t="s">
        <v>160</v>
      </c>
      <c r="E474" s="251" t="s">
        <v>21</v>
      </c>
      <c r="F474" s="252" t="s">
        <v>907</v>
      </c>
      <c r="G474" s="249"/>
      <c r="H474" s="253">
        <v>62</v>
      </c>
      <c r="I474" s="254"/>
      <c r="J474" s="249"/>
      <c r="K474" s="249"/>
      <c r="L474" s="255"/>
      <c r="M474" s="256"/>
      <c r="N474" s="257"/>
      <c r="O474" s="257"/>
      <c r="P474" s="257"/>
      <c r="Q474" s="257"/>
      <c r="R474" s="257"/>
      <c r="S474" s="257"/>
      <c r="T474" s="258"/>
      <c r="AT474" s="259" t="s">
        <v>160</v>
      </c>
      <c r="AU474" s="259" t="s">
        <v>81</v>
      </c>
      <c r="AV474" s="12" t="s">
        <v>81</v>
      </c>
      <c r="AW474" s="12" t="s">
        <v>35</v>
      </c>
      <c r="AX474" s="12" t="s">
        <v>71</v>
      </c>
      <c r="AY474" s="259" t="s">
        <v>150</v>
      </c>
    </row>
    <row r="475" s="12" customFormat="1">
      <c r="B475" s="248"/>
      <c r="C475" s="249"/>
      <c r="D475" s="250" t="s">
        <v>160</v>
      </c>
      <c r="E475" s="251" t="s">
        <v>21</v>
      </c>
      <c r="F475" s="252" t="s">
        <v>908</v>
      </c>
      <c r="G475" s="249"/>
      <c r="H475" s="253">
        <v>37.299999999999997</v>
      </c>
      <c r="I475" s="254"/>
      <c r="J475" s="249"/>
      <c r="K475" s="249"/>
      <c r="L475" s="255"/>
      <c r="M475" s="256"/>
      <c r="N475" s="257"/>
      <c r="O475" s="257"/>
      <c r="P475" s="257"/>
      <c r="Q475" s="257"/>
      <c r="R475" s="257"/>
      <c r="S475" s="257"/>
      <c r="T475" s="258"/>
      <c r="AT475" s="259" t="s">
        <v>160</v>
      </c>
      <c r="AU475" s="259" t="s">
        <v>81</v>
      </c>
      <c r="AV475" s="12" t="s">
        <v>81</v>
      </c>
      <c r="AW475" s="12" t="s">
        <v>35</v>
      </c>
      <c r="AX475" s="12" t="s">
        <v>71</v>
      </c>
      <c r="AY475" s="259" t="s">
        <v>150</v>
      </c>
    </row>
    <row r="476" s="13" customFormat="1">
      <c r="B476" s="260"/>
      <c r="C476" s="261"/>
      <c r="D476" s="250" t="s">
        <v>160</v>
      </c>
      <c r="E476" s="262" t="s">
        <v>21</v>
      </c>
      <c r="F476" s="263" t="s">
        <v>164</v>
      </c>
      <c r="G476" s="261"/>
      <c r="H476" s="264">
        <v>105.90000000000001</v>
      </c>
      <c r="I476" s="265"/>
      <c r="J476" s="261"/>
      <c r="K476" s="261"/>
      <c r="L476" s="266"/>
      <c r="M476" s="267"/>
      <c r="N476" s="268"/>
      <c r="O476" s="268"/>
      <c r="P476" s="268"/>
      <c r="Q476" s="268"/>
      <c r="R476" s="268"/>
      <c r="S476" s="268"/>
      <c r="T476" s="269"/>
      <c r="AT476" s="270" t="s">
        <v>160</v>
      </c>
      <c r="AU476" s="270" t="s">
        <v>81</v>
      </c>
      <c r="AV476" s="13" t="s">
        <v>158</v>
      </c>
      <c r="AW476" s="13" t="s">
        <v>35</v>
      </c>
      <c r="AX476" s="13" t="s">
        <v>78</v>
      </c>
      <c r="AY476" s="270" t="s">
        <v>150</v>
      </c>
    </row>
    <row r="477" s="1" customFormat="1" ht="16.5" customHeight="1">
      <c r="B477" s="47"/>
      <c r="C477" s="285" t="s">
        <v>909</v>
      </c>
      <c r="D477" s="285" t="s">
        <v>329</v>
      </c>
      <c r="E477" s="286" t="s">
        <v>910</v>
      </c>
      <c r="F477" s="287" t="s">
        <v>911</v>
      </c>
      <c r="G477" s="288" t="s">
        <v>297</v>
      </c>
      <c r="H477" s="289">
        <v>105.90000000000001</v>
      </c>
      <c r="I477" s="290"/>
      <c r="J477" s="291">
        <f>ROUND(I477*H477,2)</f>
        <v>0</v>
      </c>
      <c r="K477" s="287" t="s">
        <v>157</v>
      </c>
      <c r="L477" s="292"/>
      <c r="M477" s="293" t="s">
        <v>21</v>
      </c>
      <c r="N477" s="294" t="s">
        <v>42</v>
      </c>
      <c r="O477" s="48"/>
      <c r="P477" s="245">
        <f>O477*H477</f>
        <v>0</v>
      </c>
      <c r="Q477" s="245">
        <v>0.058000000000000003</v>
      </c>
      <c r="R477" s="245">
        <f>Q477*H477</f>
        <v>6.1422000000000008</v>
      </c>
      <c r="S477" s="245">
        <v>0</v>
      </c>
      <c r="T477" s="246">
        <f>S477*H477</f>
        <v>0</v>
      </c>
      <c r="AR477" s="25" t="s">
        <v>198</v>
      </c>
      <c r="AT477" s="25" t="s">
        <v>329</v>
      </c>
      <c r="AU477" s="25" t="s">
        <v>81</v>
      </c>
      <c r="AY477" s="25" t="s">
        <v>150</v>
      </c>
      <c r="BE477" s="247">
        <f>IF(N477="základní",J477,0)</f>
        <v>0</v>
      </c>
      <c r="BF477" s="247">
        <f>IF(N477="snížená",J477,0)</f>
        <v>0</v>
      </c>
      <c r="BG477" s="247">
        <f>IF(N477="zákl. přenesená",J477,0)</f>
        <v>0</v>
      </c>
      <c r="BH477" s="247">
        <f>IF(N477="sníž. přenesená",J477,0)</f>
        <v>0</v>
      </c>
      <c r="BI477" s="247">
        <f>IF(N477="nulová",J477,0)</f>
        <v>0</v>
      </c>
      <c r="BJ477" s="25" t="s">
        <v>78</v>
      </c>
      <c r="BK477" s="247">
        <f>ROUND(I477*H477,2)</f>
        <v>0</v>
      </c>
      <c r="BL477" s="25" t="s">
        <v>158</v>
      </c>
      <c r="BM477" s="25" t="s">
        <v>912</v>
      </c>
    </row>
    <row r="478" s="1" customFormat="1" ht="38.25" customHeight="1">
      <c r="B478" s="47"/>
      <c r="C478" s="236" t="s">
        <v>913</v>
      </c>
      <c r="D478" s="236" t="s">
        <v>153</v>
      </c>
      <c r="E478" s="237" t="s">
        <v>914</v>
      </c>
      <c r="F478" s="238" t="s">
        <v>915</v>
      </c>
      <c r="G478" s="239" t="s">
        <v>297</v>
      </c>
      <c r="H478" s="240">
        <v>83.200000000000003</v>
      </c>
      <c r="I478" s="241"/>
      <c r="J478" s="242">
        <f>ROUND(I478*H478,2)</f>
        <v>0</v>
      </c>
      <c r="K478" s="238" t="s">
        <v>157</v>
      </c>
      <c r="L478" s="73"/>
      <c r="M478" s="243" t="s">
        <v>21</v>
      </c>
      <c r="N478" s="244" t="s">
        <v>42</v>
      </c>
      <c r="O478" s="48"/>
      <c r="P478" s="245">
        <f>O478*H478</f>
        <v>0</v>
      </c>
      <c r="Q478" s="245">
        <v>0.14066999999999999</v>
      </c>
      <c r="R478" s="245">
        <f>Q478*H478</f>
        <v>11.703744</v>
      </c>
      <c r="S478" s="245">
        <v>0</v>
      </c>
      <c r="T478" s="246">
        <f>S478*H478</f>
        <v>0</v>
      </c>
      <c r="AR478" s="25" t="s">
        <v>158</v>
      </c>
      <c r="AT478" s="25" t="s">
        <v>153</v>
      </c>
      <c r="AU478" s="25" t="s">
        <v>81</v>
      </c>
      <c r="AY478" s="25" t="s">
        <v>150</v>
      </c>
      <c r="BE478" s="247">
        <f>IF(N478="základní",J478,0)</f>
        <v>0</v>
      </c>
      <c r="BF478" s="247">
        <f>IF(N478="snížená",J478,0)</f>
        <v>0</v>
      </c>
      <c r="BG478" s="247">
        <f>IF(N478="zákl. přenesená",J478,0)</f>
        <v>0</v>
      </c>
      <c r="BH478" s="247">
        <f>IF(N478="sníž. přenesená",J478,0)</f>
        <v>0</v>
      </c>
      <c r="BI478" s="247">
        <f>IF(N478="nulová",J478,0)</f>
        <v>0</v>
      </c>
      <c r="BJ478" s="25" t="s">
        <v>78</v>
      </c>
      <c r="BK478" s="247">
        <f>ROUND(I478*H478,2)</f>
        <v>0</v>
      </c>
      <c r="BL478" s="25" t="s">
        <v>158</v>
      </c>
      <c r="BM478" s="25" t="s">
        <v>916</v>
      </c>
    </row>
    <row r="479" s="12" customFormat="1">
      <c r="B479" s="248"/>
      <c r="C479" s="249"/>
      <c r="D479" s="250" t="s">
        <v>160</v>
      </c>
      <c r="E479" s="251" t="s">
        <v>21</v>
      </c>
      <c r="F479" s="252" t="s">
        <v>917</v>
      </c>
      <c r="G479" s="249"/>
      <c r="H479" s="253">
        <v>16</v>
      </c>
      <c r="I479" s="254"/>
      <c r="J479" s="249"/>
      <c r="K479" s="249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160</v>
      </c>
      <c r="AU479" s="259" t="s">
        <v>81</v>
      </c>
      <c r="AV479" s="12" t="s">
        <v>81</v>
      </c>
      <c r="AW479" s="12" t="s">
        <v>35</v>
      </c>
      <c r="AX479" s="12" t="s">
        <v>71</v>
      </c>
      <c r="AY479" s="259" t="s">
        <v>150</v>
      </c>
    </row>
    <row r="480" s="14" customFormat="1">
      <c r="B480" s="271"/>
      <c r="C480" s="272"/>
      <c r="D480" s="250" t="s">
        <v>160</v>
      </c>
      <c r="E480" s="273" t="s">
        <v>21</v>
      </c>
      <c r="F480" s="274" t="s">
        <v>918</v>
      </c>
      <c r="G480" s="272"/>
      <c r="H480" s="273" t="s">
        <v>21</v>
      </c>
      <c r="I480" s="275"/>
      <c r="J480" s="272"/>
      <c r="K480" s="272"/>
      <c r="L480" s="276"/>
      <c r="M480" s="277"/>
      <c r="N480" s="278"/>
      <c r="O480" s="278"/>
      <c r="P480" s="278"/>
      <c r="Q480" s="278"/>
      <c r="R480" s="278"/>
      <c r="S480" s="278"/>
      <c r="T480" s="279"/>
      <c r="AT480" s="280" t="s">
        <v>160</v>
      </c>
      <c r="AU480" s="280" t="s">
        <v>81</v>
      </c>
      <c r="AV480" s="14" t="s">
        <v>78</v>
      </c>
      <c r="AW480" s="14" t="s">
        <v>35</v>
      </c>
      <c r="AX480" s="14" t="s">
        <v>71</v>
      </c>
      <c r="AY480" s="280" t="s">
        <v>150</v>
      </c>
    </row>
    <row r="481" s="12" customFormat="1">
      <c r="B481" s="248"/>
      <c r="C481" s="249"/>
      <c r="D481" s="250" t="s">
        <v>160</v>
      </c>
      <c r="E481" s="251" t="s">
        <v>21</v>
      </c>
      <c r="F481" s="252" t="s">
        <v>919</v>
      </c>
      <c r="G481" s="249"/>
      <c r="H481" s="253">
        <v>45.200000000000003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160</v>
      </c>
      <c r="AU481" s="259" t="s">
        <v>81</v>
      </c>
      <c r="AV481" s="12" t="s">
        <v>81</v>
      </c>
      <c r="AW481" s="12" t="s">
        <v>35</v>
      </c>
      <c r="AX481" s="12" t="s">
        <v>71</v>
      </c>
      <c r="AY481" s="259" t="s">
        <v>150</v>
      </c>
    </row>
    <row r="482" s="12" customFormat="1">
      <c r="B482" s="248"/>
      <c r="C482" s="249"/>
      <c r="D482" s="250" t="s">
        <v>160</v>
      </c>
      <c r="E482" s="251" t="s">
        <v>21</v>
      </c>
      <c r="F482" s="252" t="s">
        <v>920</v>
      </c>
      <c r="G482" s="249"/>
      <c r="H482" s="253">
        <v>22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160</v>
      </c>
      <c r="AU482" s="259" t="s">
        <v>81</v>
      </c>
      <c r="AV482" s="12" t="s">
        <v>81</v>
      </c>
      <c r="AW482" s="12" t="s">
        <v>35</v>
      </c>
      <c r="AX482" s="12" t="s">
        <v>71</v>
      </c>
      <c r="AY482" s="259" t="s">
        <v>150</v>
      </c>
    </row>
    <row r="483" s="13" customFormat="1">
      <c r="B483" s="260"/>
      <c r="C483" s="261"/>
      <c r="D483" s="250" t="s">
        <v>160</v>
      </c>
      <c r="E483" s="262" t="s">
        <v>21</v>
      </c>
      <c r="F483" s="263" t="s">
        <v>164</v>
      </c>
      <c r="G483" s="261"/>
      <c r="H483" s="264">
        <v>83.200000000000003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160</v>
      </c>
      <c r="AU483" s="270" t="s">
        <v>81</v>
      </c>
      <c r="AV483" s="13" t="s">
        <v>158</v>
      </c>
      <c r="AW483" s="13" t="s">
        <v>35</v>
      </c>
      <c r="AX483" s="13" t="s">
        <v>78</v>
      </c>
      <c r="AY483" s="270" t="s">
        <v>150</v>
      </c>
    </row>
    <row r="484" s="1" customFormat="1" ht="16.5" customHeight="1">
      <c r="B484" s="47"/>
      <c r="C484" s="285" t="s">
        <v>921</v>
      </c>
      <c r="D484" s="285" t="s">
        <v>329</v>
      </c>
      <c r="E484" s="286" t="s">
        <v>922</v>
      </c>
      <c r="F484" s="287" t="s">
        <v>923</v>
      </c>
      <c r="G484" s="288" t="s">
        <v>297</v>
      </c>
      <c r="H484" s="289">
        <v>83.200000000000003</v>
      </c>
      <c r="I484" s="290"/>
      <c r="J484" s="291">
        <f>ROUND(I484*H484,2)</f>
        <v>0</v>
      </c>
      <c r="K484" s="287" t="s">
        <v>157</v>
      </c>
      <c r="L484" s="292"/>
      <c r="M484" s="293" t="s">
        <v>21</v>
      </c>
      <c r="N484" s="294" t="s">
        <v>42</v>
      </c>
      <c r="O484" s="48"/>
      <c r="P484" s="245">
        <f>O484*H484</f>
        <v>0</v>
      </c>
      <c r="Q484" s="245">
        <v>0.125</v>
      </c>
      <c r="R484" s="245">
        <f>Q484*H484</f>
        <v>10.4</v>
      </c>
      <c r="S484" s="245">
        <v>0</v>
      </c>
      <c r="T484" s="246">
        <f>S484*H484</f>
        <v>0</v>
      </c>
      <c r="AR484" s="25" t="s">
        <v>198</v>
      </c>
      <c r="AT484" s="25" t="s">
        <v>329</v>
      </c>
      <c r="AU484" s="25" t="s">
        <v>81</v>
      </c>
      <c r="AY484" s="25" t="s">
        <v>150</v>
      </c>
      <c r="BE484" s="247">
        <f>IF(N484="základní",J484,0)</f>
        <v>0</v>
      </c>
      <c r="BF484" s="247">
        <f>IF(N484="snížená",J484,0)</f>
        <v>0</v>
      </c>
      <c r="BG484" s="247">
        <f>IF(N484="zákl. přenesená",J484,0)</f>
        <v>0</v>
      </c>
      <c r="BH484" s="247">
        <f>IF(N484="sníž. přenesená",J484,0)</f>
        <v>0</v>
      </c>
      <c r="BI484" s="247">
        <f>IF(N484="nulová",J484,0)</f>
        <v>0</v>
      </c>
      <c r="BJ484" s="25" t="s">
        <v>78</v>
      </c>
      <c r="BK484" s="247">
        <f>ROUND(I484*H484,2)</f>
        <v>0</v>
      </c>
      <c r="BL484" s="25" t="s">
        <v>158</v>
      </c>
      <c r="BM484" s="25" t="s">
        <v>924</v>
      </c>
    </row>
    <row r="485" s="1" customFormat="1" ht="25.5" customHeight="1">
      <c r="B485" s="47"/>
      <c r="C485" s="236" t="s">
        <v>925</v>
      </c>
      <c r="D485" s="236" t="s">
        <v>153</v>
      </c>
      <c r="E485" s="237" t="s">
        <v>926</v>
      </c>
      <c r="F485" s="238" t="s">
        <v>927</v>
      </c>
      <c r="G485" s="239" t="s">
        <v>297</v>
      </c>
      <c r="H485" s="240">
        <v>277</v>
      </c>
      <c r="I485" s="241"/>
      <c r="J485" s="242">
        <f>ROUND(I485*H485,2)</f>
        <v>0</v>
      </c>
      <c r="K485" s="238" t="s">
        <v>157</v>
      </c>
      <c r="L485" s="73"/>
      <c r="M485" s="243" t="s">
        <v>21</v>
      </c>
      <c r="N485" s="244" t="s">
        <v>42</v>
      </c>
      <c r="O485" s="48"/>
      <c r="P485" s="245">
        <f>O485*H485</f>
        <v>0</v>
      </c>
      <c r="Q485" s="245">
        <v>0.041250000000000002</v>
      </c>
      <c r="R485" s="245">
        <f>Q485*H485</f>
        <v>11.426250000000001</v>
      </c>
      <c r="S485" s="245">
        <v>0</v>
      </c>
      <c r="T485" s="246">
        <f>S485*H485</f>
        <v>0</v>
      </c>
      <c r="AR485" s="25" t="s">
        <v>158</v>
      </c>
      <c r="AT485" s="25" t="s">
        <v>153</v>
      </c>
      <c r="AU485" s="25" t="s">
        <v>81</v>
      </c>
      <c r="AY485" s="25" t="s">
        <v>150</v>
      </c>
      <c r="BE485" s="247">
        <f>IF(N485="základní",J485,0)</f>
        <v>0</v>
      </c>
      <c r="BF485" s="247">
        <f>IF(N485="snížená",J485,0)</f>
        <v>0</v>
      </c>
      <c r="BG485" s="247">
        <f>IF(N485="zákl. přenesená",J485,0)</f>
        <v>0</v>
      </c>
      <c r="BH485" s="247">
        <f>IF(N485="sníž. přenesená",J485,0)</f>
        <v>0</v>
      </c>
      <c r="BI485" s="247">
        <f>IF(N485="nulová",J485,0)</f>
        <v>0</v>
      </c>
      <c r="BJ485" s="25" t="s">
        <v>78</v>
      </c>
      <c r="BK485" s="247">
        <f>ROUND(I485*H485,2)</f>
        <v>0</v>
      </c>
      <c r="BL485" s="25" t="s">
        <v>158</v>
      </c>
      <c r="BM485" s="25" t="s">
        <v>928</v>
      </c>
    </row>
    <row r="486" s="12" customFormat="1">
      <c r="B486" s="248"/>
      <c r="C486" s="249"/>
      <c r="D486" s="250" t="s">
        <v>160</v>
      </c>
      <c r="E486" s="251" t="s">
        <v>21</v>
      </c>
      <c r="F486" s="252" t="s">
        <v>929</v>
      </c>
      <c r="G486" s="249"/>
      <c r="H486" s="253">
        <v>277</v>
      </c>
      <c r="I486" s="254"/>
      <c r="J486" s="249"/>
      <c r="K486" s="249"/>
      <c r="L486" s="255"/>
      <c r="M486" s="256"/>
      <c r="N486" s="257"/>
      <c r="O486" s="257"/>
      <c r="P486" s="257"/>
      <c r="Q486" s="257"/>
      <c r="R486" s="257"/>
      <c r="S486" s="257"/>
      <c r="T486" s="258"/>
      <c r="AT486" s="259" t="s">
        <v>160</v>
      </c>
      <c r="AU486" s="259" t="s">
        <v>81</v>
      </c>
      <c r="AV486" s="12" t="s">
        <v>81</v>
      </c>
      <c r="AW486" s="12" t="s">
        <v>35</v>
      </c>
      <c r="AX486" s="12" t="s">
        <v>78</v>
      </c>
      <c r="AY486" s="259" t="s">
        <v>150</v>
      </c>
    </row>
    <row r="487" s="1" customFormat="1" ht="16.5" customHeight="1">
      <c r="B487" s="47"/>
      <c r="C487" s="285" t="s">
        <v>930</v>
      </c>
      <c r="D487" s="285" t="s">
        <v>329</v>
      </c>
      <c r="E487" s="286" t="s">
        <v>922</v>
      </c>
      <c r="F487" s="287" t="s">
        <v>923</v>
      </c>
      <c r="G487" s="288" t="s">
        <v>297</v>
      </c>
      <c r="H487" s="289">
        <v>277</v>
      </c>
      <c r="I487" s="290"/>
      <c r="J487" s="291">
        <f>ROUND(I487*H487,2)</f>
        <v>0</v>
      </c>
      <c r="K487" s="287" t="s">
        <v>157</v>
      </c>
      <c r="L487" s="292"/>
      <c r="M487" s="293" t="s">
        <v>21</v>
      </c>
      <c r="N487" s="294" t="s">
        <v>42</v>
      </c>
      <c r="O487" s="48"/>
      <c r="P487" s="245">
        <f>O487*H487</f>
        <v>0</v>
      </c>
      <c r="Q487" s="245">
        <v>0.125</v>
      </c>
      <c r="R487" s="245">
        <f>Q487*H487</f>
        <v>34.625</v>
      </c>
      <c r="S487" s="245">
        <v>0</v>
      </c>
      <c r="T487" s="246">
        <f>S487*H487</f>
        <v>0</v>
      </c>
      <c r="AR487" s="25" t="s">
        <v>198</v>
      </c>
      <c r="AT487" s="25" t="s">
        <v>329</v>
      </c>
      <c r="AU487" s="25" t="s">
        <v>81</v>
      </c>
      <c r="AY487" s="25" t="s">
        <v>150</v>
      </c>
      <c r="BE487" s="247">
        <f>IF(N487="základní",J487,0)</f>
        <v>0</v>
      </c>
      <c r="BF487" s="247">
        <f>IF(N487="snížená",J487,0)</f>
        <v>0</v>
      </c>
      <c r="BG487" s="247">
        <f>IF(N487="zákl. přenesená",J487,0)</f>
        <v>0</v>
      </c>
      <c r="BH487" s="247">
        <f>IF(N487="sníž. přenesená",J487,0)</f>
        <v>0</v>
      </c>
      <c r="BI487" s="247">
        <f>IF(N487="nulová",J487,0)</f>
        <v>0</v>
      </c>
      <c r="BJ487" s="25" t="s">
        <v>78</v>
      </c>
      <c r="BK487" s="247">
        <f>ROUND(I487*H487,2)</f>
        <v>0</v>
      </c>
      <c r="BL487" s="25" t="s">
        <v>158</v>
      </c>
      <c r="BM487" s="25" t="s">
        <v>931</v>
      </c>
    </row>
    <row r="488" s="1" customFormat="1" ht="25.5" customHeight="1">
      <c r="B488" s="47"/>
      <c r="C488" s="236" t="s">
        <v>932</v>
      </c>
      <c r="D488" s="236" t="s">
        <v>153</v>
      </c>
      <c r="E488" s="237" t="s">
        <v>933</v>
      </c>
      <c r="F488" s="238" t="s">
        <v>934</v>
      </c>
      <c r="G488" s="239" t="s">
        <v>305</v>
      </c>
      <c r="H488" s="240">
        <v>7.5759999999999996</v>
      </c>
      <c r="I488" s="241"/>
      <c r="J488" s="242">
        <f>ROUND(I488*H488,2)</f>
        <v>0</v>
      </c>
      <c r="K488" s="238" t="s">
        <v>157</v>
      </c>
      <c r="L488" s="73"/>
      <c r="M488" s="243" t="s">
        <v>21</v>
      </c>
      <c r="N488" s="244" t="s">
        <v>42</v>
      </c>
      <c r="O488" s="48"/>
      <c r="P488" s="245">
        <f>O488*H488</f>
        <v>0</v>
      </c>
      <c r="Q488" s="245">
        <v>2.2563399999999998</v>
      </c>
      <c r="R488" s="245">
        <f>Q488*H488</f>
        <v>17.094031839999996</v>
      </c>
      <c r="S488" s="245">
        <v>0</v>
      </c>
      <c r="T488" s="246">
        <f>S488*H488</f>
        <v>0</v>
      </c>
      <c r="AR488" s="25" t="s">
        <v>158</v>
      </c>
      <c r="AT488" s="25" t="s">
        <v>153</v>
      </c>
      <c r="AU488" s="25" t="s">
        <v>81</v>
      </c>
      <c r="AY488" s="25" t="s">
        <v>150</v>
      </c>
      <c r="BE488" s="247">
        <f>IF(N488="základní",J488,0)</f>
        <v>0</v>
      </c>
      <c r="BF488" s="247">
        <f>IF(N488="snížená",J488,0)</f>
        <v>0</v>
      </c>
      <c r="BG488" s="247">
        <f>IF(N488="zákl. přenesená",J488,0)</f>
        <v>0</v>
      </c>
      <c r="BH488" s="247">
        <f>IF(N488="sníž. přenesená",J488,0)</f>
        <v>0</v>
      </c>
      <c r="BI488" s="247">
        <f>IF(N488="nulová",J488,0)</f>
        <v>0</v>
      </c>
      <c r="BJ488" s="25" t="s">
        <v>78</v>
      </c>
      <c r="BK488" s="247">
        <f>ROUND(I488*H488,2)</f>
        <v>0</v>
      </c>
      <c r="BL488" s="25" t="s">
        <v>158</v>
      </c>
      <c r="BM488" s="25" t="s">
        <v>935</v>
      </c>
    </row>
    <row r="489" s="12" customFormat="1">
      <c r="B489" s="248"/>
      <c r="C489" s="249"/>
      <c r="D489" s="250" t="s">
        <v>160</v>
      </c>
      <c r="E489" s="251" t="s">
        <v>21</v>
      </c>
      <c r="F489" s="252" t="s">
        <v>936</v>
      </c>
      <c r="G489" s="249"/>
      <c r="H489" s="253">
        <v>4.2480000000000002</v>
      </c>
      <c r="I489" s="254"/>
      <c r="J489" s="249"/>
      <c r="K489" s="249"/>
      <c r="L489" s="255"/>
      <c r="M489" s="256"/>
      <c r="N489" s="257"/>
      <c r="O489" s="257"/>
      <c r="P489" s="257"/>
      <c r="Q489" s="257"/>
      <c r="R489" s="257"/>
      <c r="S489" s="257"/>
      <c r="T489" s="258"/>
      <c r="AT489" s="259" t="s">
        <v>160</v>
      </c>
      <c r="AU489" s="259" t="s">
        <v>81</v>
      </c>
      <c r="AV489" s="12" t="s">
        <v>81</v>
      </c>
      <c r="AW489" s="12" t="s">
        <v>35</v>
      </c>
      <c r="AX489" s="12" t="s">
        <v>71</v>
      </c>
      <c r="AY489" s="259" t="s">
        <v>150</v>
      </c>
    </row>
    <row r="490" s="12" customFormat="1">
      <c r="B490" s="248"/>
      <c r="C490" s="249"/>
      <c r="D490" s="250" t="s">
        <v>160</v>
      </c>
      <c r="E490" s="251" t="s">
        <v>21</v>
      </c>
      <c r="F490" s="252" t="s">
        <v>937</v>
      </c>
      <c r="G490" s="249"/>
      <c r="H490" s="253">
        <v>3.3279999999999998</v>
      </c>
      <c r="I490" s="254"/>
      <c r="J490" s="249"/>
      <c r="K490" s="249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160</v>
      </c>
      <c r="AU490" s="259" t="s">
        <v>81</v>
      </c>
      <c r="AV490" s="12" t="s">
        <v>81</v>
      </c>
      <c r="AW490" s="12" t="s">
        <v>35</v>
      </c>
      <c r="AX490" s="12" t="s">
        <v>71</v>
      </c>
      <c r="AY490" s="259" t="s">
        <v>150</v>
      </c>
    </row>
    <row r="491" s="13" customFormat="1">
      <c r="B491" s="260"/>
      <c r="C491" s="261"/>
      <c r="D491" s="250" t="s">
        <v>160</v>
      </c>
      <c r="E491" s="262" t="s">
        <v>21</v>
      </c>
      <c r="F491" s="263" t="s">
        <v>164</v>
      </c>
      <c r="G491" s="261"/>
      <c r="H491" s="264">
        <v>7.5759999999999996</v>
      </c>
      <c r="I491" s="265"/>
      <c r="J491" s="261"/>
      <c r="K491" s="261"/>
      <c r="L491" s="266"/>
      <c r="M491" s="267"/>
      <c r="N491" s="268"/>
      <c r="O491" s="268"/>
      <c r="P491" s="268"/>
      <c r="Q491" s="268"/>
      <c r="R491" s="268"/>
      <c r="S491" s="268"/>
      <c r="T491" s="269"/>
      <c r="AT491" s="270" t="s">
        <v>160</v>
      </c>
      <c r="AU491" s="270" t="s">
        <v>81</v>
      </c>
      <c r="AV491" s="13" t="s">
        <v>158</v>
      </c>
      <c r="AW491" s="13" t="s">
        <v>35</v>
      </c>
      <c r="AX491" s="13" t="s">
        <v>78</v>
      </c>
      <c r="AY491" s="270" t="s">
        <v>150</v>
      </c>
    </row>
    <row r="492" s="1" customFormat="1" ht="25.5" customHeight="1">
      <c r="B492" s="47"/>
      <c r="C492" s="236" t="s">
        <v>938</v>
      </c>
      <c r="D492" s="236" t="s">
        <v>153</v>
      </c>
      <c r="E492" s="237" t="s">
        <v>939</v>
      </c>
      <c r="F492" s="238" t="s">
        <v>940</v>
      </c>
      <c r="G492" s="239" t="s">
        <v>297</v>
      </c>
      <c r="H492" s="240">
        <v>292.56</v>
      </c>
      <c r="I492" s="241"/>
      <c r="J492" s="242">
        <f>ROUND(I492*H492,2)</f>
        <v>0</v>
      </c>
      <c r="K492" s="238" t="s">
        <v>157</v>
      </c>
      <c r="L492" s="73"/>
      <c r="M492" s="243" t="s">
        <v>21</v>
      </c>
      <c r="N492" s="244" t="s">
        <v>42</v>
      </c>
      <c r="O492" s="48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AR492" s="25" t="s">
        <v>158</v>
      </c>
      <c r="AT492" s="25" t="s">
        <v>153</v>
      </c>
      <c r="AU492" s="25" t="s">
        <v>81</v>
      </c>
      <c r="AY492" s="25" t="s">
        <v>150</v>
      </c>
      <c r="BE492" s="247">
        <f>IF(N492="základní",J492,0)</f>
        <v>0</v>
      </c>
      <c r="BF492" s="247">
        <f>IF(N492="snížená",J492,0)</f>
        <v>0</v>
      </c>
      <c r="BG492" s="247">
        <f>IF(N492="zákl. přenesená",J492,0)</f>
        <v>0</v>
      </c>
      <c r="BH492" s="247">
        <f>IF(N492="sníž. přenesená",J492,0)</f>
        <v>0</v>
      </c>
      <c r="BI492" s="247">
        <f>IF(N492="nulová",J492,0)</f>
        <v>0</v>
      </c>
      <c r="BJ492" s="25" t="s">
        <v>78</v>
      </c>
      <c r="BK492" s="247">
        <f>ROUND(I492*H492,2)</f>
        <v>0</v>
      </c>
      <c r="BL492" s="25" t="s">
        <v>158</v>
      </c>
      <c r="BM492" s="25" t="s">
        <v>941</v>
      </c>
    </row>
    <row r="493" s="14" customFormat="1">
      <c r="B493" s="271"/>
      <c r="C493" s="272"/>
      <c r="D493" s="250" t="s">
        <v>160</v>
      </c>
      <c r="E493" s="273" t="s">
        <v>21</v>
      </c>
      <c r="F493" s="274" t="s">
        <v>942</v>
      </c>
      <c r="G493" s="272"/>
      <c r="H493" s="273" t="s">
        <v>21</v>
      </c>
      <c r="I493" s="275"/>
      <c r="J493" s="272"/>
      <c r="K493" s="272"/>
      <c r="L493" s="276"/>
      <c r="M493" s="277"/>
      <c r="N493" s="278"/>
      <c r="O493" s="278"/>
      <c r="P493" s="278"/>
      <c r="Q493" s="278"/>
      <c r="R493" s="278"/>
      <c r="S493" s="278"/>
      <c r="T493" s="279"/>
      <c r="AT493" s="280" t="s">
        <v>160</v>
      </c>
      <c r="AU493" s="280" t="s">
        <v>81</v>
      </c>
      <c r="AV493" s="14" t="s">
        <v>78</v>
      </c>
      <c r="AW493" s="14" t="s">
        <v>35</v>
      </c>
      <c r="AX493" s="14" t="s">
        <v>71</v>
      </c>
      <c r="AY493" s="280" t="s">
        <v>150</v>
      </c>
    </row>
    <row r="494" s="12" customFormat="1">
      <c r="B494" s="248"/>
      <c r="C494" s="249"/>
      <c r="D494" s="250" t="s">
        <v>160</v>
      </c>
      <c r="E494" s="251" t="s">
        <v>21</v>
      </c>
      <c r="F494" s="252" t="s">
        <v>943</v>
      </c>
      <c r="G494" s="249"/>
      <c r="H494" s="253">
        <v>196.88</v>
      </c>
      <c r="I494" s="254"/>
      <c r="J494" s="249"/>
      <c r="K494" s="249"/>
      <c r="L494" s="255"/>
      <c r="M494" s="256"/>
      <c r="N494" s="257"/>
      <c r="O494" s="257"/>
      <c r="P494" s="257"/>
      <c r="Q494" s="257"/>
      <c r="R494" s="257"/>
      <c r="S494" s="257"/>
      <c r="T494" s="258"/>
      <c r="AT494" s="259" t="s">
        <v>160</v>
      </c>
      <c r="AU494" s="259" t="s">
        <v>81</v>
      </c>
      <c r="AV494" s="12" t="s">
        <v>81</v>
      </c>
      <c r="AW494" s="12" t="s">
        <v>35</v>
      </c>
      <c r="AX494" s="12" t="s">
        <v>71</v>
      </c>
      <c r="AY494" s="259" t="s">
        <v>150</v>
      </c>
    </row>
    <row r="495" s="12" customFormat="1">
      <c r="B495" s="248"/>
      <c r="C495" s="249"/>
      <c r="D495" s="250" t="s">
        <v>160</v>
      </c>
      <c r="E495" s="251" t="s">
        <v>21</v>
      </c>
      <c r="F495" s="252" t="s">
        <v>944</v>
      </c>
      <c r="G495" s="249"/>
      <c r="H495" s="253">
        <v>95.680000000000007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160</v>
      </c>
      <c r="AU495" s="259" t="s">
        <v>81</v>
      </c>
      <c r="AV495" s="12" t="s">
        <v>81</v>
      </c>
      <c r="AW495" s="12" t="s">
        <v>35</v>
      </c>
      <c r="AX495" s="12" t="s">
        <v>71</v>
      </c>
      <c r="AY495" s="259" t="s">
        <v>150</v>
      </c>
    </row>
    <row r="496" s="13" customFormat="1">
      <c r="B496" s="260"/>
      <c r="C496" s="261"/>
      <c r="D496" s="250" t="s">
        <v>160</v>
      </c>
      <c r="E496" s="262" t="s">
        <v>21</v>
      </c>
      <c r="F496" s="263" t="s">
        <v>164</v>
      </c>
      <c r="G496" s="261"/>
      <c r="H496" s="264">
        <v>292.56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160</v>
      </c>
      <c r="AU496" s="270" t="s">
        <v>81</v>
      </c>
      <c r="AV496" s="13" t="s">
        <v>158</v>
      </c>
      <c r="AW496" s="13" t="s">
        <v>35</v>
      </c>
      <c r="AX496" s="13" t="s">
        <v>78</v>
      </c>
      <c r="AY496" s="270" t="s">
        <v>150</v>
      </c>
    </row>
    <row r="497" s="1" customFormat="1" ht="25.5" customHeight="1">
      <c r="B497" s="47"/>
      <c r="C497" s="236" t="s">
        <v>945</v>
      </c>
      <c r="D497" s="236" t="s">
        <v>153</v>
      </c>
      <c r="E497" s="237" t="s">
        <v>946</v>
      </c>
      <c r="F497" s="238" t="s">
        <v>947</v>
      </c>
      <c r="G497" s="239" t="s">
        <v>297</v>
      </c>
      <c r="H497" s="240">
        <v>9.6999999999999993</v>
      </c>
      <c r="I497" s="241"/>
      <c r="J497" s="242">
        <f>ROUND(I497*H497,2)</f>
        <v>0</v>
      </c>
      <c r="K497" s="238" t="s">
        <v>157</v>
      </c>
      <c r="L497" s="73"/>
      <c r="M497" s="243" t="s">
        <v>21</v>
      </c>
      <c r="N497" s="244" t="s">
        <v>42</v>
      </c>
      <c r="O497" s="48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AR497" s="25" t="s">
        <v>158</v>
      </c>
      <c r="AT497" s="25" t="s">
        <v>153</v>
      </c>
      <c r="AU497" s="25" t="s">
        <v>81</v>
      </c>
      <c r="AY497" s="25" t="s">
        <v>150</v>
      </c>
      <c r="BE497" s="247">
        <f>IF(N497="základní",J497,0)</f>
        <v>0</v>
      </c>
      <c r="BF497" s="247">
        <f>IF(N497="snížená",J497,0)</f>
        <v>0</v>
      </c>
      <c r="BG497" s="247">
        <f>IF(N497="zákl. přenesená",J497,0)</f>
        <v>0</v>
      </c>
      <c r="BH497" s="247">
        <f>IF(N497="sníž. přenesená",J497,0)</f>
        <v>0</v>
      </c>
      <c r="BI497" s="247">
        <f>IF(N497="nulová",J497,0)</f>
        <v>0</v>
      </c>
      <c r="BJ497" s="25" t="s">
        <v>78</v>
      </c>
      <c r="BK497" s="247">
        <f>ROUND(I497*H497,2)</f>
        <v>0</v>
      </c>
      <c r="BL497" s="25" t="s">
        <v>158</v>
      </c>
      <c r="BM497" s="25" t="s">
        <v>948</v>
      </c>
    </row>
    <row r="498" s="12" customFormat="1">
      <c r="B498" s="248"/>
      <c r="C498" s="249"/>
      <c r="D498" s="250" t="s">
        <v>160</v>
      </c>
      <c r="E498" s="251" t="s">
        <v>21</v>
      </c>
      <c r="F498" s="252" t="s">
        <v>949</v>
      </c>
      <c r="G498" s="249"/>
      <c r="H498" s="253">
        <v>9.6999999999999993</v>
      </c>
      <c r="I498" s="254"/>
      <c r="J498" s="249"/>
      <c r="K498" s="249"/>
      <c r="L498" s="255"/>
      <c r="M498" s="256"/>
      <c r="N498" s="257"/>
      <c r="O498" s="257"/>
      <c r="P498" s="257"/>
      <c r="Q498" s="257"/>
      <c r="R498" s="257"/>
      <c r="S498" s="257"/>
      <c r="T498" s="258"/>
      <c r="AT498" s="259" t="s">
        <v>160</v>
      </c>
      <c r="AU498" s="259" t="s">
        <v>81</v>
      </c>
      <c r="AV498" s="12" t="s">
        <v>81</v>
      </c>
      <c r="AW498" s="12" t="s">
        <v>35</v>
      </c>
      <c r="AX498" s="12" t="s">
        <v>78</v>
      </c>
      <c r="AY498" s="259" t="s">
        <v>150</v>
      </c>
    </row>
    <row r="499" s="1" customFormat="1" ht="25.5" customHeight="1">
      <c r="B499" s="47"/>
      <c r="C499" s="236" t="s">
        <v>950</v>
      </c>
      <c r="D499" s="236" t="s">
        <v>153</v>
      </c>
      <c r="E499" s="237" t="s">
        <v>951</v>
      </c>
      <c r="F499" s="238" t="s">
        <v>952</v>
      </c>
      <c r="G499" s="239" t="s">
        <v>297</v>
      </c>
      <c r="H499" s="240">
        <v>35.5</v>
      </c>
      <c r="I499" s="241"/>
      <c r="J499" s="242">
        <f>ROUND(I499*H499,2)</f>
        <v>0</v>
      </c>
      <c r="K499" s="238" t="s">
        <v>157</v>
      </c>
      <c r="L499" s="73"/>
      <c r="M499" s="243" t="s">
        <v>21</v>
      </c>
      <c r="N499" s="244" t="s">
        <v>42</v>
      </c>
      <c r="O499" s="48"/>
      <c r="P499" s="245">
        <f>O499*H499</f>
        <v>0</v>
      </c>
      <c r="Q499" s="245">
        <v>1.0000000000000001E-05</v>
      </c>
      <c r="R499" s="245">
        <f>Q499*H499</f>
        <v>0.00035500000000000001</v>
      </c>
      <c r="S499" s="245">
        <v>0</v>
      </c>
      <c r="T499" s="246">
        <f>S499*H499</f>
        <v>0</v>
      </c>
      <c r="AR499" s="25" t="s">
        <v>158</v>
      </c>
      <c r="AT499" s="25" t="s">
        <v>153</v>
      </c>
      <c r="AU499" s="25" t="s">
        <v>81</v>
      </c>
      <c r="AY499" s="25" t="s">
        <v>150</v>
      </c>
      <c r="BE499" s="247">
        <f>IF(N499="základní",J499,0)</f>
        <v>0</v>
      </c>
      <c r="BF499" s="247">
        <f>IF(N499="snížená",J499,0)</f>
        <v>0</v>
      </c>
      <c r="BG499" s="247">
        <f>IF(N499="zákl. přenesená",J499,0)</f>
        <v>0</v>
      </c>
      <c r="BH499" s="247">
        <f>IF(N499="sníž. přenesená",J499,0)</f>
        <v>0</v>
      </c>
      <c r="BI499" s="247">
        <f>IF(N499="nulová",J499,0)</f>
        <v>0</v>
      </c>
      <c r="BJ499" s="25" t="s">
        <v>78</v>
      </c>
      <c r="BK499" s="247">
        <f>ROUND(I499*H499,2)</f>
        <v>0</v>
      </c>
      <c r="BL499" s="25" t="s">
        <v>158</v>
      </c>
      <c r="BM499" s="25" t="s">
        <v>953</v>
      </c>
    </row>
    <row r="500" s="12" customFormat="1">
      <c r="B500" s="248"/>
      <c r="C500" s="249"/>
      <c r="D500" s="250" t="s">
        <v>160</v>
      </c>
      <c r="E500" s="251" t="s">
        <v>21</v>
      </c>
      <c r="F500" s="252" t="s">
        <v>954</v>
      </c>
      <c r="G500" s="249"/>
      <c r="H500" s="253">
        <v>35.5</v>
      </c>
      <c r="I500" s="254"/>
      <c r="J500" s="249"/>
      <c r="K500" s="249"/>
      <c r="L500" s="255"/>
      <c r="M500" s="256"/>
      <c r="N500" s="257"/>
      <c r="O500" s="257"/>
      <c r="P500" s="257"/>
      <c r="Q500" s="257"/>
      <c r="R500" s="257"/>
      <c r="S500" s="257"/>
      <c r="T500" s="258"/>
      <c r="AT500" s="259" t="s">
        <v>160</v>
      </c>
      <c r="AU500" s="259" t="s">
        <v>81</v>
      </c>
      <c r="AV500" s="12" t="s">
        <v>81</v>
      </c>
      <c r="AW500" s="12" t="s">
        <v>35</v>
      </c>
      <c r="AX500" s="12" t="s">
        <v>78</v>
      </c>
      <c r="AY500" s="259" t="s">
        <v>150</v>
      </c>
    </row>
    <row r="501" s="1" customFormat="1" ht="38.25" customHeight="1">
      <c r="B501" s="47"/>
      <c r="C501" s="236" t="s">
        <v>955</v>
      </c>
      <c r="D501" s="236" t="s">
        <v>153</v>
      </c>
      <c r="E501" s="237" t="s">
        <v>956</v>
      </c>
      <c r="F501" s="238" t="s">
        <v>957</v>
      </c>
      <c r="G501" s="239" t="s">
        <v>297</v>
      </c>
      <c r="H501" s="240">
        <v>9.6999999999999993</v>
      </c>
      <c r="I501" s="241"/>
      <c r="J501" s="242">
        <f>ROUND(I501*H501,2)</f>
        <v>0</v>
      </c>
      <c r="K501" s="238" t="s">
        <v>157</v>
      </c>
      <c r="L501" s="73"/>
      <c r="M501" s="243" t="s">
        <v>21</v>
      </c>
      <c r="N501" s="244" t="s">
        <v>42</v>
      </c>
      <c r="O501" s="48"/>
      <c r="P501" s="245">
        <f>O501*H501</f>
        <v>0</v>
      </c>
      <c r="Q501" s="245">
        <v>0.00018000000000000001</v>
      </c>
      <c r="R501" s="245">
        <f>Q501*H501</f>
        <v>0.0017459999999999999</v>
      </c>
      <c r="S501" s="245">
        <v>0</v>
      </c>
      <c r="T501" s="246">
        <f>S501*H501</f>
        <v>0</v>
      </c>
      <c r="AR501" s="25" t="s">
        <v>158</v>
      </c>
      <c r="AT501" s="25" t="s">
        <v>153</v>
      </c>
      <c r="AU501" s="25" t="s">
        <v>81</v>
      </c>
      <c r="AY501" s="25" t="s">
        <v>150</v>
      </c>
      <c r="BE501" s="247">
        <f>IF(N501="základní",J501,0)</f>
        <v>0</v>
      </c>
      <c r="BF501" s="247">
        <f>IF(N501="snížená",J501,0)</f>
        <v>0</v>
      </c>
      <c r="BG501" s="247">
        <f>IF(N501="zákl. přenesená",J501,0)</f>
        <v>0</v>
      </c>
      <c r="BH501" s="247">
        <f>IF(N501="sníž. přenesená",J501,0)</f>
        <v>0</v>
      </c>
      <c r="BI501" s="247">
        <f>IF(N501="nulová",J501,0)</f>
        <v>0</v>
      </c>
      <c r="BJ501" s="25" t="s">
        <v>78</v>
      </c>
      <c r="BK501" s="247">
        <f>ROUND(I501*H501,2)</f>
        <v>0</v>
      </c>
      <c r="BL501" s="25" t="s">
        <v>158</v>
      </c>
      <c r="BM501" s="25" t="s">
        <v>958</v>
      </c>
    </row>
    <row r="502" s="12" customFormat="1">
      <c r="B502" s="248"/>
      <c r="C502" s="249"/>
      <c r="D502" s="250" t="s">
        <v>160</v>
      </c>
      <c r="E502" s="251" t="s">
        <v>21</v>
      </c>
      <c r="F502" s="252" t="s">
        <v>949</v>
      </c>
      <c r="G502" s="249"/>
      <c r="H502" s="253">
        <v>9.6999999999999993</v>
      </c>
      <c r="I502" s="254"/>
      <c r="J502" s="249"/>
      <c r="K502" s="249"/>
      <c r="L502" s="255"/>
      <c r="M502" s="256"/>
      <c r="N502" s="257"/>
      <c r="O502" s="257"/>
      <c r="P502" s="257"/>
      <c r="Q502" s="257"/>
      <c r="R502" s="257"/>
      <c r="S502" s="257"/>
      <c r="T502" s="258"/>
      <c r="AT502" s="259" t="s">
        <v>160</v>
      </c>
      <c r="AU502" s="259" t="s">
        <v>81</v>
      </c>
      <c r="AV502" s="12" t="s">
        <v>81</v>
      </c>
      <c r="AW502" s="12" t="s">
        <v>35</v>
      </c>
      <c r="AX502" s="12" t="s">
        <v>78</v>
      </c>
      <c r="AY502" s="259" t="s">
        <v>150</v>
      </c>
    </row>
    <row r="503" s="1" customFormat="1" ht="38.25" customHeight="1">
      <c r="B503" s="47"/>
      <c r="C503" s="236" t="s">
        <v>959</v>
      </c>
      <c r="D503" s="236" t="s">
        <v>153</v>
      </c>
      <c r="E503" s="237" t="s">
        <v>960</v>
      </c>
      <c r="F503" s="238" t="s">
        <v>961</v>
      </c>
      <c r="G503" s="239" t="s">
        <v>297</v>
      </c>
      <c r="H503" s="240">
        <v>293.39999999999998</v>
      </c>
      <c r="I503" s="241"/>
      <c r="J503" s="242">
        <f>ROUND(I503*H503,2)</f>
        <v>0</v>
      </c>
      <c r="K503" s="238" t="s">
        <v>157</v>
      </c>
      <c r="L503" s="73"/>
      <c r="M503" s="243" t="s">
        <v>21</v>
      </c>
      <c r="N503" s="244" t="s">
        <v>42</v>
      </c>
      <c r="O503" s="48"/>
      <c r="P503" s="245">
        <f>O503*H503</f>
        <v>0</v>
      </c>
      <c r="Q503" s="245">
        <v>0.00034000000000000002</v>
      </c>
      <c r="R503" s="245">
        <f>Q503*H503</f>
        <v>0.099755999999999997</v>
      </c>
      <c r="S503" s="245">
        <v>0</v>
      </c>
      <c r="T503" s="246">
        <f>S503*H503</f>
        <v>0</v>
      </c>
      <c r="AR503" s="25" t="s">
        <v>158</v>
      </c>
      <c r="AT503" s="25" t="s">
        <v>153</v>
      </c>
      <c r="AU503" s="25" t="s">
        <v>81</v>
      </c>
      <c r="AY503" s="25" t="s">
        <v>150</v>
      </c>
      <c r="BE503" s="247">
        <f>IF(N503="základní",J503,0)</f>
        <v>0</v>
      </c>
      <c r="BF503" s="247">
        <f>IF(N503="snížená",J503,0)</f>
        <v>0</v>
      </c>
      <c r="BG503" s="247">
        <f>IF(N503="zákl. přenesená",J503,0)</f>
        <v>0</v>
      </c>
      <c r="BH503" s="247">
        <f>IF(N503="sníž. přenesená",J503,0)</f>
        <v>0</v>
      </c>
      <c r="BI503" s="247">
        <f>IF(N503="nulová",J503,0)</f>
        <v>0</v>
      </c>
      <c r="BJ503" s="25" t="s">
        <v>78</v>
      </c>
      <c r="BK503" s="247">
        <f>ROUND(I503*H503,2)</f>
        <v>0</v>
      </c>
      <c r="BL503" s="25" t="s">
        <v>158</v>
      </c>
      <c r="BM503" s="25" t="s">
        <v>962</v>
      </c>
    </row>
    <row r="504" s="12" customFormat="1">
      <c r="B504" s="248"/>
      <c r="C504" s="249"/>
      <c r="D504" s="250" t="s">
        <v>160</v>
      </c>
      <c r="E504" s="251" t="s">
        <v>21</v>
      </c>
      <c r="F504" s="252" t="s">
        <v>963</v>
      </c>
      <c r="G504" s="249"/>
      <c r="H504" s="253">
        <v>281.39999999999998</v>
      </c>
      <c r="I504" s="254"/>
      <c r="J504" s="249"/>
      <c r="K504" s="249"/>
      <c r="L504" s="255"/>
      <c r="M504" s="256"/>
      <c r="N504" s="257"/>
      <c r="O504" s="257"/>
      <c r="P504" s="257"/>
      <c r="Q504" s="257"/>
      <c r="R504" s="257"/>
      <c r="S504" s="257"/>
      <c r="T504" s="258"/>
      <c r="AT504" s="259" t="s">
        <v>160</v>
      </c>
      <c r="AU504" s="259" t="s">
        <v>81</v>
      </c>
      <c r="AV504" s="12" t="s">
        <v>81</v>
      </c>
      <c r="AW504" s="12" t="s">
        <v>35</v>
      </c>
      <c r="AX504" s="12" t="s">
        <v>71</v>
      </c>
      <c r="AY504" s="259" t="s">
        <v>150</v>
      </c>
    </row>
    <row r="505" s="12" customFormat="1">
      <c r="B505" s="248"/>
      <c r="C505" s="249"/>
      <c r="D505" s="250" t="s">
        <v>160</v>
      </c>
      <c r="E505" s="251" t="s">
        <v>21</v>
      </c>
      <c r="F505" s="252" t="s">
        <v>964</v>
      </c>
      <c r="G505" s="249"/>
      <c r="H505" s="253">
        <v>12</v>
      </c>
      <c r="I505" s="254"/>
      <c r="J505" s="249"/>
      <c r="K505" s="249"/>
      <c r="L505" s="255"/>
      <c r="M505" s="256"/>
      <c r="N505" s="257"/>
      <c r="O505" s="257"/>
      <c r="P505" s="257"/>
      <c r="Q505" s="257"/>
      <c r="R505" s="257"/>
      <c r="S505" s="257"/>
      <c r="T505" s="258"/>
      <c r="AT505" s="259" t="s">
        <v>160</v>
      </c>
      <c r="AU505" s="259" t="s">
        <v>81</v>
      </c>
      <c r="AV505" s="12" t="s">
        <v>81</v>
      </c>
      <c r="AW505" s="12" t="s">
        <v>35</v>
      </c>
      <c r="AX505" s="12" t="s">
        <v>71</v>
      </c>
      <c r="AY505" s="259" t="s">
        <v>150</v>
      </c>
    </row>
    <row r="506" s="13" customFormat="1">
      <c r="B506" s="260"/>
      <c r="C506" s="261"/>
      <c r="D506" s="250" t="s">
        <v>160</v>
      </c>
      <c r="E506" s="262" t="s">
        <v>21</v>
      </c>
      <c r="F506" s="263" t="s">
        <v>164</v>
      </c>
      <c r="G506" s="261"/>
      <c r="H506" s="264">
        <v>293.39999999999998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AT506" s="270" t="s">
        <v>160</v>
      </c>
      <c r="AU506" s="270" t="s">
        <v>81</v>
      </c>
      <c r="AV506" s="13" t="s">
        <v>158</v>
      </c>
      <c r="AW506" s="13" t="s">
        <v>35</v>
      </c>
      <c r="AX506" s="13" t="s">
        <v>78</v>
      </c>
      <c r="AY506" s="270" t="s">
        <v>150</v>
      </c>
    </row>
    <row r="507" s="1" customFormat="1" ht="38.25" customHeight="1">
      <c r="B507" s="47"/>
      <c r="C507" s="236" t="s">
        <v>965</v>
      </c>
      <c r="D507" s="236" t="s">
        <v>153</v>
      </c>
      <c r="E507" s="237" t="s">
        <v>966</v>
      </c>
      <c r="F507" s="238" t="s">
        <v>967</v>
      </c>
      <c r="G507" s="239" t="s">
        <v>297</v>
      </c>
      <c r="H507" s="240">
        <v>277</v>
      </c>
      <c r="I507" s="241"/>
      <c r="J507" s="242">
        <f>ROUND(I507*H507,2)</f>
        <v>0</v>
      </c>
      <c r="K507" s="238" t="s">
        <v>157</v>
      </c>
      <c r="L507" s="73"/>
      <c r="M507" s="243" t="s">
        <v>21</v>
      </c>
      <c r="N507" s="244" t="s">
        <v>42</v>
      </c>
      <c r="O507" s="48"/>
      <c r="P507" s="245">
        <f>O507*H507</f>
        <v>0</v>
      </c>
      <c r="Q507" s="245">
        <v>0.00050000000000000001</v>
      </c>
      <c r="R507" s="245">
        <f>Q507*H507</f>
        <v>0.13850000000000001</v>
      </c>
      <c r="S507" s="245">
        <v>0</v>
      </c>
      <c r="T507" s="246">
        <f>S507*H507</f>
        <v>0</v>
      </c>
      <c r="AR507" s="25" t="s">
        <v>158</v>
      </c>
      <c r="AT507" s="25" t="s">
        <v>153</v>
      </c>
      <c r="AU507" s="25" t="s">
        <v>81</v>
      </c>
      <c r="AY507" s="25" t="s">
        <v>150</v>
      </c>
      <c r="BE507" s="247">
        <f>IF(N507="základní",J507,0)</f>
        <v>0</v>
      </c>
      <c r="BF507" s="247">
        <f>IF(N507="snížená",J507,0)</f>
        <v>0</v>
      </c>
      <c r="BG507" s="247">
        <f>IF(N507="zákl. přenesená",J507,0)</f>
        <v>0</v>
      </c>
      <c r="BH507" s="247">
        <f>IF(N507="sníž. přenesená",J507,0)</f>
        <v>0</v>
      </c>
      <c r="BI507" s="247">
        <f>IF(N507="nulová",J507,0)</f>
        <v>0</v>
      </c>
      <c r="BJ507" s="25" t="s">
        <v>78</v>
      </c>
      <c r="BK507" s="247">
        <f>ROUND(I507*H507,2)</f>
        <v>0</v>
      </c>
      <c r="BL507" s="25" t="s">
        <v>158</v>
      </c>
      <c r="BM507" s="25" t="s">
        <v>968</v>
      </c>
    </row>
    <row r="508" s="12" customFormat="1">
      <c r="B508" s="248"/>
      <c r="C508" s="249"/>
      <c r="D508" s="250" t="s">
        <v>160</v>
      </c>
      <c r="E508" s="251" t="s">
        <v>21</v>
      </c>
      <c r="F508" s="252" t="s">
        <v>969</v>
      </c>
      <c r="G508" s="249"/>
      <c r="H508" s="253">
        <v>277</v>
      </c>
      <c r="I508" s="254"/>
      <c r="J508" s="249"/>
      <c r="K508" s="249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160</v>
      </c>
      <c r="AU508" s="259" t="s">
        <v>81</v>
      </c>
      <c r="AV508" s="12" t="s">
        <v>81</v>
      </c>
      <c r="AW508" s="12" t="s">
        <v>35</v>
      </c>
      <c r="AX508" s="12" t="s">
        <v>78</v>
      </c>
      <c r="AY508" s="259" t="s">
        <v>150</v>
      </c>
    </row>
    <row r="509" s="1" customFormat="1" ht="38.25" customHeight="1">
      <c r="B509" s="47"/>
      <c r="C509" s="236" t="s">
        <v>970</v>
      </c>
      <c r="D509" s="236" t="s">
        <v>153</v>
      </c>
      <c r="E509" s="237" t="s">
        <v>971</v>
      </c>
      <c r="F509" s="238" t="s">
        <v>972</v>
      </c>
      <c r="G509" s="239" t="s">
        <v>297</v>
      </c>
      <c r="H509" s="240">
        <v>344.39999999999998</v>
      </c>
      <c r="I509" s="241"/>
      <c r="J509" s="242">
        <f>ROUND(I509*H509,2)</f>
        <v>0</v>
      </c>
      <c r="K509" s="238" t="s">
        <v>157</v>
      </c>
      <c r="L509" s="73"/>
      <c r="M509" s="243" t="s">
        <v>21</v>
      </c>
      <c r="N509" s="244" t="s">
        <v>42</v>
      </c>
      <c r="O509" s="48"/>
      <c r="P509" s="245">
        <f>O509*H509</f>
        <v>0</v>
      </c>
      <c r="Q509" s="245">
        <v>0.00066</v>
      </c>
      <c r="R509" s="245">
        <f>Q509*H509</f>
        <v>0.22730399999999998</v>
      </c>
      <c r="S509" s="245">
        <v>0</v>
      </c>
      <c r="T509" s="246">
        <f>S509*H509</f>
        <v>0</v>
      </c>
      <c r="AR509" s="25" t="s">
        <v>158</v>
      </c>
      <c r="AT509" s="25" t="s">
        <v>153</v>
      </c>
      <c r="AU509" s="25" t="s">
        <v>81</v>
      </c>
      <c r="AY509" s="25" t="s">
        <v>150</v>
      </c>
      <c r="BE509" s="247">
        <f>IF(N509="základní",J509,0)</f>
        <v>0</v>
      </c>
      <c r="BF509" s="247">
        <f>IF(N509="snížená",J509,0)</f>
        <v>0</v>
      </c>
      <c r="BG509" s="247">
        <f>IF(N509="zákl. přenesená",J509,0)</f>
        <v>0</v>
      </c>
      <c r="BH509" s="247">
        <f>IF(N509="sníž. přenesená",J509,0)</f>
        <v>0</v>
      </c>
      <c r="BI509" s="247">
        <f>IF(N509="nulová",J509,0)</f>
        <v>0</v>
      </c>
      <c r="BJ509" s="25" t="s">
        <v>78</v>
      </c>
      <c r="BK509" s="247">
        <f>ROUND(I509*H509,2)</f>
        <v>0</v>
      </c>
      <c r="BL509" s="25" t="s">
        <v>158</v>
      </c>
      <c r="BM509" s="25" t="s">
        <v>973</v>
      </c>
    </row>
    <row r="510" s="12" customFormat="1">
      <c r="B510" s="248"/>
      <c r="C510" s="249"/>
      <c r="D510" s="250" t="s">
        <v>160</v>
      </c>
      <c r="E510" s="251" t="s">
        <v>21</v>
      </c>
      <c r="F510" s="252" t="s">
        <v>974</v>
      </c>
      <c r="G510" s="249"/>
      <c r="H510" s="253">
        <v>281.39999999999998</v>
      </c>
      <c r="I510" s="254"/>
      <c r="J510" s="249"/>
      <c r="K510" s="249"/>
      <c r="L510" s="255"/>
      <c r="M510" s="256"/>
      <c r="N510" s="257"/>
      <c r="O510" s="257"/>
      <c r="P510" s="257"/>
      <c r="Q510" s="257"/>
      <c r="R510" s="257"/>
      <c r="S510" s="257"/>
      <c r="T510" s="258"/>
      <c r="AT510" s="259" t="s">
        <v>160</v>
      </c>
      <c r="AU510" s="259" t="s">
        <v>81</v>
      </c>
      <c r="AV510" s="12" t="s">
        <v>81</v>
      </c>
      <c r="AW510" s="12" t="s">
        <v>35</v>
      </c>
      <c r="AX510" s="12" t="s">
        <v>71</v>
      </c>
      <c r="AY510" s="259" t="s">
        <v>150</v>
      </c>
    </row>
    <row r="511" s="12" customFormat="1">
      <c r="B511" s="248"/>
      <c r="C511" s="249"/>
      <c r="D511" s="250" t="s">
        <v>160</v>
      </c>
      <c r="E511" s="251" t="s">
        <v>21</v>
      </c>
      <c r="F511" s="252" t="s">
        <v>975</v>
      </c>
      <c r="G511" s="249"/>
      <c r="H511" s="253">
        <v>63</v>
      </c>
      <c r="I511" s="254"/>
      <c r="J511" s="249"/>
      <c r="K511" s="249"/>
      <c r="L511" s="255"/>
      <c r="M511" s="256"/>
      <c r="N511" s="257"/>
      <c r="O511" s="257"/>
      <c r="P511" s="257"/>
      <c r="Q511" s="257"/>
      <c r="R511" s="257"/>
      <c r="S511" s="257"/>
      <c r="T511" s="258"/>
      <c r="AT511" s="259" t="s">
        <v>160</v>
      </c>
      <c r="AU511" s="259" t="s">
        <v>81</v>
      </c>
      <c r="AV511" s="12" t="s">
        <v>81</v>
      </c>
      <c r="AW511" s="12" t="s">
        <v>35</v>
      </c>
      <c r="AX511" s="12" t="s">
        <v>71</v>
      </c>
      <c r="AY511" s="259" t="s">
        <v>150</v>
      </c>
    </row>
    <row r="512" s="13" customFormat="1">
      <c r="B512" s="260"/>
      <c r="C512" s="261"/>
      <c r="D512" s="250" t="s">
        <v>160</v>
      </c>
      <c r="E512" s="262" t="s">
        <v>21</v>
      </c>
      <c r="F512" s="263" t="s">
        <v>164</v>
      </c>
      <c r="G512" s="261"/>
      <c r="H512" s="264">
        <v>344.39999999999998</v>
      </c>
      <c r="I512" s="265"/>
      <c r="J512" s="261"/>
      <c r="K512" s="261"/>
      <c r="L512" s="266"/>
      <c r="M512" s="267"/>
      <c r="N512" s="268"/>
      <c r="O512" s="268"/>
      <c r="P512" s="268"/>
      <c r="Q512" s="268"/>
      <c r="R512" s="268"/>
      <c r="S512" s="268"/>
      <c r="T512" s="269"/>
      <c r="AT512" s="270" t="s">
        <v>160</v>
      </c>
      <c r="AU512" s="270" t="s">
        <v>81</v>
      </c>
      <c r="AV512" s="13" t="s">
        <v>158</v>
      </c>
      <c r="AW512" s="13" t="s">
        <v>35</v>
      </c>
      <c r="AX512" s="13" t="s">
        <v>78</v>
      </c>
      <c r="AY512" s="270" t="s">
        <v>150</v>
      </c>
    </row>
    <row r="513" s="1" customFormat="1" ht="38.25" customHeight="1">
      <c r="B513" s="47"/>
      <c r="C513" s="236" t="s">
        <v>976</v>
      </c>
      <c r="D513" s="236" t="s">
        <v>153</v>
      </c>
      <c r="E513" s="237" t="s">
        <v>977</v>
      </c>
      <c r="F513" s="238" t="s">
        <v>978</v>
      </c>
      <c r="G513" s="239" t="s">
        <v>297</v>
      </c>
      <c r="H513" s="240">
        <v>594.79999999999995</v>
      </c>
      <c r="I513" s="241"/>
      <c r="J513" s="242">
        <f>ROUND(I513*H513,2)</f>
        <v>0</v>
      </c>
      <c r="K513" s="238" t="s">
        <v>157</v>
      </c>
      <c r="L513" s="73"/>
      <c r="M513" s="243" t="s">
        <v>21</v>
      </c>
      <c r="N513" s="244" t="s">
        <v>42</v>
      </c>
      <c r="O513" s="48"/>
      <c r="P513" s="245">
        <f>O513*H513</f>
        <v>0</v>
      </c>
      <c r="Q513" s="245">
        <v>0.00088000000000000003</v>
      </c>
      <c r="R513" s="245">
        <f>Q513*H513</f>
        <v>0.523424</v>
      </c>
      <c r="S513" s="245">
        <v>0</v>
      </c>
      <c r="T513" s="246">
        <f>S513*H513</f>
        <v>0</v>
      </c>
      <c r="AR513" s="25" t="s">
        <v>158</v>
      </c>
      <c r="AT513" s="25" t="s">
        <v>153</v>
      </c>
      <c r="AU513" s="25" t="s">
        <v>81</v>
      </c>
      <c r="AY513" s="25" t="s">
        <v>150</v>
      </c>
      <c r="BE513" s="247">
        <f>IF(N513="základní",J513,0)</f>
        <v>0</v>
      </c>
      <c r="BF513" s="247">
        <f>IF(N513="snížená",J513,0)</f>
        <v>0</v>
      </c>
      <c r="BG513" s="247">
        <f>IF(N513="zákl. přenesená",J513,0)</f>
        <v>0</v>
      </c>
      <c r="BH513" s="247">
        <f>IF(N513="sníž. přenesená",J513,0)</f>
        <v>0</v>
      </c>
      <c r="BI513" s="247">
        <f>IF(N513="nulová",J513,0)</f>
        <v>0</v>
      </c>
      <c r="BJ513" s="25" t="s">
        <v>78</v>
      </c>
      <c r="BK513" s="247">
        <f>ROUND(I513*H513,2)</f>
        <v>0</v>
      </c>
      <c r="BL513" s="25" t="s">
        <v>158</v>
      </c>
      <c r="BM513" s="25" t="s">
        <v>979</v>
      </c>
    </row>
    <row r="514" s="12" customFormat="1">
      <c r="B514" s="248"/>
      <c r="C514" s="249"/>
      <c r="D514" s="250" t="s">
        <v>160</v>
      </c>
      <c r="E514" s="251" t="s">
        <v>21</v>
      </c>
      <c r="F514" s="252" t="s">
        <v>980</v>
      </c>
      <c r="G514" s="249"/>
      <c r="H514" s="253">
        <v>32</v>
      </c>
      <c r="I514" s="254"/>
      <c r="J514" s="249"/>
      <c r="K514" s="249"/>
      <c r="L514" s="255"/>
      <c r="M514" s="256"/>
      <c r="N514" s="257"/>
      <c r="O514" s="257"/>
      <c r="P514" s="257"/>
      <c r="Q514" s="257"/>
      <c r="R514" s="257"/>
      <c r="S514" s="257"/>
      <c r="T514" s="258"/>
      <c r="AT514" s="259" t="s">
        <v>160</v>
      </c>
      <c r="AU514" s="259" t="s">
        <v>81</v>
      </c>
      <c r="AV514" s="12" t="s">
        <v>81</v>
      </c>
      <c r="AW514" s="12" t="s">
        <v>35</v>
      </c>
      <c r="AX514" s="12" t="s">
        <v>71</v>
      </c>
      <c r="AY514" s="259" t="s">
        <v>150</v>
      </c>
    </row>
    <row r="515" s="12" customFormat="1">
      <c r="B515" s="248"/>
      <c r="C515" s="249"/>
      <c r="D515" s="250" t="s">
        <v>160</v>
      </c>
      <c r="E515" s="251" t="s">
        <v>21</v>
      </c>
      <c r="F515" s="252" t="s">
        <v>981</v>
      </c>
      <c r="G515" s="249"/>
      <c r="H515" s="253">
        <v>562.79999999999995</v>
      </c>
      <c r="I515" s="254"/>
      <c r="J515" s="249"/>
      <c r="K515" s="249"/>
      <c r="L515" s="255"/>
      <c r="M515" s="256"/>
      <c r="N515" s="257"/>
      <c r="O515" s="257"/>
      <c r="P515" s="257"/>
      <c r="Q515" s="257"/>
      <c r="R515" s="257"/>
      <c r="S515" s="257"/>
      <c r="T515" s="258"/>
      <c r="AT515" s="259" t="s">
        <v>160</v>
      </c>
      <c r="AU515" s="259" t="s">
        <v>81</v>
      </c>
      <c r="AV515" s="12" t="s">
        <v>81</v>
      </c>
      <c r="AW515" s="12" t="s">
        <v>35</v>
      </c>
      <c r="AX515" s="12" t="s">
        <v>71</v>
      </c>
      <c r="AY515" s="259" t="s">
        <v>150</v>
      </c>
    </row>
    <row r="516" s="13" customFormat="1">
      <c r="B516" s="260"/>
      <c r="C516" s="261"/>
      <c r="D516" s="250" t="s">
        <v>160</v>
      </c>
      <c r="E516" s="262" t="s">
        <v>21</v>
      </c>
      <c r="F516" s="263" t="s">
        <v>164</v>
      </c>
      <c r="G516" s="261"/>
      <c r="H516" s="264">
        <v>594.79999999999995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AT516" s="270" t="s">
        <v>160</v>
      </c>
      <c r="AU516" s="270" t="s">
        <v>81</v>
      </c>
      <c r="AV516" s="13" t="s">
        <v>158</v>
      </c>
      <c r="AW516" s="13" t="s">
        <v>35</v>
      </c>
      <c r="AX516" s="13" t="s">
        <v>78</v>
      </c>
      <c r="AY516" s="270" t="s">
        <v>150</v>
      </c>
    </row>
    <row r="517" s="1" customFormat="1" ht="16.5" customHeight="1">
      <c r="B517" s="47"/>
      <c r="C517" s="236" t="s">
        <v>982</v>
      </c>
      <c r="D517" s="236" t="s">
        <v>153</v>
      </c>
      <c r="E517" s="237" t="s">
        <v>983</v>
      </c>
      <c r="F517" s="238" t="s">
        <v>984</v>
      </c>
      <c r="G517" s="239" t="s">
        <v>297</v>
      </c>
      <c r="H517" s="240">
        <v>45.200000000000003</v>
      </c>
      <c r="I517" s="241"/>
      <c r="J517" s="242">
        <f>ROUND(I517*H517,2)</f>
        <v>0</v>
      </c>
      <c r="K517" s="238" t="s">
        <v>157</v>
      </c>
      <c r="L517" s="73"/>
      <c r="M517" s="243" t="s">
        <v>21</v>
      </c>
      <c r="N517" s="244" t="s">
        <v>42</v>
      </c>
      <c r="O517" s="48"/>
      <c r="P517" s="245">
        <f>O517*H517</f>
        <v>0</v>
      </c>
      <c r="Q517" s="245">
        <v>0</v>
      </c>
      <c r="R517" s="245">
        <f>Q517*H517</f>
        <v>0</v>
      </c>
      <c r="S517" s="245">
        <v>0</v>
      </c>
      <c r="T517" s="246">
        <f>S517*H517</f>
        <v>0</v>
      </c>
      <c r="AR517" s="25" t="s">
        <v>158</v>
      </c>
      <c r="AT517" s="25" t="s">
        <v>153</v>
      </c>
      <c r="AU517" s="25" t="s">
        <v>81</v>
      </c>
      <c r="AY517" s="25" t="s">
        <v>150</v>
      </c>
      <c r="BE517" s="247">
        <f>IF(N517="základní",J517,0)</f>
        <v>0</v>
      </c>
      <c r="BF517" s="247">
        <f>IF(N517="snížená",J517,0)</f>
        <v>0</v>
      </c>
      <c r="BG517" s="247">
        <f>IF(N517="zákl. přenesená",J517,0)</f>
        <v>0</v>
      </c>
      <c r="BH517" s="247">
        <f>IF(N517="sníž. přenesená",J517,0)</f>
        <v>0</v>
      </c>
      <c r="BI517" s="247">
        <f>IF(N517="nulová",J517,0)</f>
        <v>0</v>
      </c>
      <c r="BJ517" s="25" t="s">
        <v>78</v>
      </c>
      <c r="BK517" s="247">
        <f>ROUND(I517*H517,2)</f>
        <v>0</v>
      </c>
      <c r="BL517" s="25" t="s">
        <v>158</v>
      </c>
      <c r="BM517" s="25" t="s">
        <v>985</v>
      </c>
    </row>
    <row r="518" s="12" customFormat="1">
      <c r="B518" s="248"/>
      <c r="C518" s="249"/>
      <c r="D518" s="250" t="s">
        <v>160</v>
      </c>
      <c r="E518" s="251" t="s">
        <v>21</v>
      </c>
      <c r="F518" s="252" t="s">
        <v>954</v>
      </c>
      <c r="G518" s="249"/>
      <c r="H518" s="253">
        <v>35.5</v>
      </c>
      <c r="I518" s="254"/>
      <c r="J518" s="249"/>
      <c r="K518" s="249"/>
      <c r="L518" s="255"/>
      <c r="M518" s="256"/>
      <c r="N518" s="257"/>
      <c r="O518" s="257"/>
      <c r="P518" s="257"/>
      <c r="Q518" s="257"/>
      <c r="R518" s="257"/>
      <c r="S518" s="257"/>
      <c r="T518" s="258"/>
      <c r="AT518" s="259" t="s">
        <v>160</v>
      </c>
      <c r="AU518" s="259" t="s">
        <v>81</v>
      </c>
      <c r="AV518" s="12" t="s">
        <v>81</v>
      </c>
      <c r="AW518" s="12" t="s">
        <v>35</v>
      </c>
      <c r="AX518" s="12" t="s">
        <v>71</v>
      </c>
      <c r="AY518" s="259" t="s">
        <v>150</v>
      </c>
    </row>
    <row r="519" s="12" customFormat="1">
      <c r="B519" s="248"/>
      <c r="C519" s="249"/>
      <c r="D519" s="250" t="s">
        <v>160</v>
      </c>
      <c r="E519" s="251" t="s">
        <v>21</v>
      </c>
      <c r="F519" s="252" t="s">
        <v>949</v>
      </c>
      <c r="G519" s="249"/>
      <c r="H519" s="253">
        <v>9.6999999999999993</v>
      </c>
      <c r="I519" s="254"/>
      <c r="J519" s="249"/>
      <c r="K519" s="249"/>
      <c r="L519" s="255"/>
      <c r="M519" s="256"/>
      <c r="N519" s="257"/>
      <c r="O519" s="257"/>
      <c r="P519" s="257"/>
      <c r="Q519" s="257"/>
      <c r="R519" s="257"/>
      <c r="S519" s="257"/>
      <c r="T519" s="258"/>
      <c r="AT519" s="259" t="s">
        <v>160</v>
      </c>
      <c r="AU519" s="259" t="s">
        <v>81</v>
      </c>
      <c r="AV519" s="12" t="s">
        <v>81</v>
      </c>
      <c r="AW519" s="12" t="s">
        <v>35</v>
      </c>
      <c r="AX519" s="12" t="s">
        <v>71</v>
      </c>
      <c r="AY519" s="259" t="s">
        <v>150</v>
      </c>
    </row>
    <row r="520" s="13" customFormat="1">
      <c r="B520" s="260"/>
      <c r="C520" s="261"/>
      <c r="D520" s="250" t="s">
        <v>160</v>
      </c>
      <c r="E520" s="262" t="s">
        <v>21</v>
      </c>
      <c r="F520" s="263" t="s">
        <v>164</v>
      </c>
      <c r="G520" s="261"/>
      <c r="H520" s="264">
        <v>45.200000000000003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AT520" s="270" t="s">
        <v>160</v>
      </c>
      <c r="AU520" s="270" t="s">
        <v>81</v>
      </c>
      <c r="AV520" s="13" t="s">
        <v>158</v>
      </c>
      <c r="AW520" s="13" t="s">
        <v>35</v>
      </c>
      <c r="AX520" s="13" t="s">
        <v>78</v>
      </c>
      <c r="AY520" s="270" t="s">
        <v>150</v>
      </c>
    </row>
    <row r="521" s="1" customFormat="1" ht="25.5" customHeight="1">
      <c r="B521" s="47"/>
      <c r="C521" s="236" t="s">
        <v>986</v>
      </c>
      <c r="D521" s="236" t="s">
        <v>153</v>
      </c>
      <c r="E521" s="237" t="s">
        <v>987</v>
      </c>
      <c r="F521" s="238" t="s">
        <v>988</v>
      </c>
      <c r="G521" s="239" t="s">
        <v>297</v>
      </c>
      <c r="H521" s="240">
        <v>133.84</v>
      </c>
      <c r="I521" s="241"/>
      <c r="J521" s="242">
        <f>ROUND(I521*H521,2)</f>
        <v>0</v>
      </c>
      <c r="K521" s="238" t="s">
        <v>157</v>
      </c>
      <c r="L521" s="73"/>
      <c r="M521" s="243" t="s">
        <v>21</v>
      </c>
      <c r="N521" s="244" t="s">
        <v>42</v>
      </c>
      <c r="O521" s="48"/>
      <c r="P521" s="245">
        <f>O521*H521</f>
        <v>0</v>
      </c>
      <c r="Q521" s="245">
        <v>2.0000000000000002E-05</v>
      </c>
      <c r="R521" s="245">
        <f>Q521*H521</f>
        <v>0.0026768000000000004</v>
      </c>
      <c r="S521" s="245">
        <v>0</v>
      </c>
      <c r="T521" s="246">
        <f>S521*H521</f>
        <v>0</v>
      </c>
      <c r="AR521" s="25" t="s">
        <v>158</v>
      </c>
      <c r="AT521" s="25" t="s">
        <v>153</v>
      </c>
      <c r="AU521" s="25" t="s">
        <v>81</v>
      </c>
      <c r="AY521" s="25" t="s">
        <v>150</v>
      </c>
      <c r="BE521" s="247">
        <f>IF(N521="základní",J521,0)</f>
        <v>0</v>
      </c>
      <c r="BF521" s="247">
        <f>IF(N521="snížená",J521,0)</f>
        <v>0</v>
      </c>
      <c r="BG521" s="247">
        <f>IF(N521="zákl. přenesená",J521,0)</f>
        <v>0</v>
      </c>
      <c r="BH521" s="247">
        <f>IF(N521="sníž. přenesená",J521,0)</f>
        <v>0</v>
      </c>
      <c r="BI521" s="247">
        <f>IF(N521="nulová",J521,0)</f>
        <v>0</v>
      </c>
      <c r="BJ521" s="25" t="s">
        <v>78</v>
      </c>
      <c r="BK521" s="247">
        <f>ROUND(I521*H521,2)</f>
        <v>0</v>
      </c>
      <c r="BL521" s="25" t="s">
        <v>158</v>
      </c>
      <c r="BM521" s="25" t="s">
        <v>989</v>
      </c>
    </row>
    <row r="522" s="12" customFormat="1">
      <c r="B522" s="248"/>
      <c r="C522" s="249"/>
      <c r="D522" s="250" t="s">
        <v>160</v>
      </c>
      <c r="E522" s="251" t="s">
        <v>21</v>
      </c>
      <c r="F522" s="252" t="s">
        <v>990</v>
      </c>
      <c r="G522" s="249"/>
      <c r="H522" s="253">
        <v>133.84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160</v>
      </c>
      <c r="AU522" s="259" t="s">
        <v>81</v>
      </c>
      <c r="AV522" s="12" t="s">
        <v>81</v>
      </c>
      <c r="AW522" s="12" t="s">
        <v>35</v>
      </c>
      <c r="AX522" s="12" t="s">
        <v>78</v>
      </c>
      <c r="AY522" s="259" t="s">
        <v>150</v>
      </c>
    </row>
    <row r="523" s="1" customFormat="1" ht="16.5" customHeight="1">
      <c r="B523" s="47"/>
      <c r="C523" s="236" t="s">
        <v>991</v>
      </c>
      <c r="D523" s="236" t="s">
        <v>153</v>
      </c>
      <c r="E523" s="237" t="s">
        <v>992</v>
      </c>
      <c r="F523" s="238" t="s">
        <v>993</v>
      </c>
      <c r="G523" s="239" t="s">
        <v>297</v>
      </c>
      <c r="H523" s="240">
        <v>48.600000000000001</v>
      </c>
      <c r="I523" s="241"/>
      <c r="J523" s="242">
        <f>ROUND(I523*H523,2)</f>
        <v>0</v>
      </c>
      <c r="K523" s="238" t="s">
        <v>21</v>
      </c>
      <c r="L523" s="73"/>
      <c r="M523" s="243" t="s">
        <v>21</v>
      </c>
      <c r="N523" s="244" t="s">
        <v>42</v>
      </c>
      <c r="O523" s="48"/>
      <c r="P523" s="245">
        <f>O523*H523</f>
        <v>0</v>
      </c>
      <c r="Q523" s="245">
        <v>0</v>
      </c>
      <c r="R523" s="245">
        <f>Q523*H523</f>
        <v>0</v>
      </c>
      <c r="S523" s="245">
        <v>0</v>
      </c>
      <c r="T523" s="246">
        <f>S523*H523</f>
        <v>0</v>
      </c>
      <c r="AR523" s="25" t="s">
        <v>158</v>
      </c>
      <c r="AT523" s="25" t="s">
        <v>153</v>
      </c>
      <c r="AU523" s="25" t="s">
        <v>81</v>
      </c>
      <c r="AY523" s="25" t="s">
        <v>150</v>
      </c>
      <c r="BE523" s="247">
        <f>IF(N523="základní",J523,0)</f>
        <v>0</v>
      </c>
      <c r="BF523" s="247">
        <f>IF(N523="snížená",J523,0)</f>
        <v>0</v>
      </c>
      <c r="BG523" s="247">
        <f>IF(N523="zákl. přenesená",J523,0)</f>
        <v>0</v>
      </c>
      <c r="BH523" s="247">
        <f>IF(N523="sníž. přenesená",J523,0)</f>
        <v>0</v>
      </c>
      <c r="BI523" s="247">
        <f>IF(N523="nulová",J523,0)</f>
        <v>0</v>
      </c>
      <c r="BJ523" s="25" t="s">
        <v>78</v>
      </c>
      <c r="BK523" s="247">
        <f>ROUND(I523*H523,2)</f>
        <v>0</v>
      </c>
      <c r="BL523" s="25" t="s">
        <v>158</v>
      </c>
      <c r="BM523" s="25" t="s">
        <v>994</v>
      </c>
    </row>
    <row r="524" s="14" customFormat="1">
      <c r="B524" s="271"/>
      <c r="C524" s="272"/>
      <c r="D524" s="250" t="s">
        <v>160</v>
      </c>
      <c r="E524" s="273" t="s">
        <v>21</v>
      </c>
      <c r="F524" s="274" t="s">
        <v>995</v>
      </c>
      <c r="G524" s="272"/>
      <c r="H524" s="273" t="s">
        <v>21</v>
      </c>
      <c r="I524" s="275"/>
      <c r="J524" s="272"/>
      <c r="K524" s="272"/>
      <c r="L524" s="276"/>
      <c r="M524" s="277"/>
      <c r="N524" s="278"/>
      <c r="O524" s="278"/>
      <c r="P524" s="278"/>
      <c r="Q524" s="278"/>
      <c r="R524" s="278"/>
      <c r="S524" s="278"/>
      <c r="T524" s="279"/>
      <c r="AT524" s="280" t="s">
        <v>160</v>
      </c>
      <c r="AU524" s="280" t="s">
        <v>81</v>
      </c>
      <c r="AV524" s="14" t="s">
        <v>78</v>
      </c>
      <c r="AW524" s="14" t="s">
        <v>35</v>
      </c>
      <c r="AX524" s="14" t="s">
        <v>71</v>
      </c>
      <c r="AY524" s="280" t="s">
        <v>150</v>
      </c>
    </row>
    <row r="525" s="12" customFormat="1">
      <c r="B525" s="248"/>
      <c r="C525" s="249"/>
      <c r="D525" s="250" t="s">
        <v>160</v>
      </c>
      <c r="E525" s="251" t="s">
        <v>21</v>
      </c>
      <c r="F525" s="252" t="s">
        <v>996</v>
      </c>
      <c r="G525" s="249"/>
      <c r="H525" s="253">
        <v>48.600000000000001</v>
      </c>
      <c r="I525" s="254"/>
      <c r="J525" s="249"/>
      <c r="K525" s="249"/>
      <c r="L525" s="255"/>
      <c r="M525" s="256"/>
      <c r="N525" s="257"/>
      <c r="O525" s="257"/>
      <c r="P525" s="257"/>
      <c r="Q525" s="257"/>
      <c r="R525" s="257"/>
      <c r="S525" s="257"/>
      <c r="T525" s="258"/>
      <c r="AT525" s="259" t="s">
        <v>160</v>
      </c>
      <c r="AU525" s="259" t="s">
        <v>81</v>
      </c>
      <c r="AV525" s="12" t="s">
        <v>81</v>
      </c>
      <c r="AW525" s="12" t="s">
        <v>35</v>
      </c>
      <c r="AX525" s="12" t="s">
        <v>78</v>
      </c>
      <c r="AY525" s="259" t="s">
        <v>150</v>
      </c>
    </row>
    <row r="526" s="1" customFormat="1" ht="16.5" customHeight="1">
      <c r="B526" s="47"/>
      <c r="C526" s="236" t="s">
        <v>997</v>
      </c>
      <c r="D526" s="236" t="s">
        <v>153</v>
      </c>
      <c r="E526" s="237" t="s">
        <v>998</v>
      </c>
      <c r="F526" s="238" t="s">
        <v>999</v>
      </c>
      <c r="G526" s="239" t="s">
        <v>297</v>
      </c>
      <c r="H526" s="240">
        <v>47.799999999999997</v>
      </c>
      <c r="I526" s="241"/>
      <c r="J526" s="242">
        <f>ROUND(I526*H526,2)</f>
        <v>0</v>
      </c>
      <c r="K526" s="238" t="s">
        <v>157</v>
      </c>
      <c r="L526" s="73"/>
      <c r="M526" s="243" t="s">
        <v>21</v>
      </c>
      <c r="N526" s="244" t="s">
        <v>42</v>
      </c>
      <c r="O526" s="48"/>
      <c r="P526" s="245">
        <f>O526*H526</f>
        <v>0</v>
      </c>
      <c r="Q526" s="245">
        <v>0</v>
      </c>
      <c r="R526" s="245">
        <f>Q526*H526</f>
        <v>0</v>
      </c>
      <c r="S526" s="245">
        <v>1.0980000000000001</v>
      </c>
      <c r="T526" s="246">
        <f>S526*H526</f>
        <v>52.484400000000001</v>
      </c>
      <c r="AR526" s="25" t="s">
        <v>158</v>
      </c>
      <c r="AT526" s="25" t="s">
        <v>153</v>
      </c>
      <c r="AU526" s="25" t="s">
        <v>81</v>
      </c>
      <c r="AY526" s="25" t="s">
        <v>150</v>
      </c>
      <c r="BE526" s="247">
        <f>IF(N526="základní",J526,0)</f>
        <v>0</v>
      </c>
      <c r="BF526" s="247">
        <f>IF(N526="snížená",J526,0)</f>
        <v>0</v>
      </c>
      <c r="BG526" s="247">
        <f>IF(N526="zákl. přenesená",J526,0)</f>
        <v>0</v>
      </c>
      <c r="BH526" s="247">
        <f>IF(N526="sníž. přenesená",J526,0)</f>
        <v>0</v>
      </c>
      <c r="BI526" s="247">
        <f>IF(N526="nulová",J526,0)</f>
        <v>0</v>
      </c>
      <c r="BJ526" s="25" t="s">
        <v>78</v>
      </c>
      <c r="BK526" s="247">
        <f>ROUND(I526*H526,2)</f>
        <v>0</v>
      </c>
      <c r="BL526" s="25" t="s">
        <v>158</v>
      </c>
      <c r="BM526" s="25" t="s">
        <v>1000</v>
      </c>
    </row>
    <row r="527" s="12" customFormat="1">
      <c r="B527" s="248"/>
      <c r="C527" s="249"/>
      <c r="D527" s="250" t="s">
        <v>160</v>
      </c>
      <c r="E527" s="251" t="s">
        <v>21</v>
      </c>
      <c r="F527" s="252" t="s">
        <v>1001</v>
      </c>
      <c r="G527" s="249"/>
      <c r="H527" s="253">
        <v>47.799999999999997</v>
      </c>
      <c r="I527" s="254"/>
      <c r="J527" s="249"/>
      <c r="K527" s="249"/>
      <c r="L527" s="255"/>
      <c r="M527" s="256"/>
      <c r="N527" s="257"/>
      <c r="O527" s="257"/>
      <c r="P527" s="257"/>
      <c r="Q527" s="257"/>
      <c r="R527" s="257"/>
      <c r="S527" s="257"/>
      <c r="T527" s="258"/>
      <c r="AT527" s="259" t="s">
        <v>160</v>
      </c>
      <c r="AU527" s="259" t="s">
        <v>81</v>
      </c>
      <c r="AV527" s="12" t="s">
        <v>81</v>
      </c>
      <c r="AW527" s="12" t="s">
        <v>35</v>
      </c>
      <c r="AX527" s="12" t="s">
        <v>78</v>
      </c>
      <c r="AY527" s="259" t="s">
        <v>150</v>
      </c>
    </row>
    <row r="528" s="1" customFormat="1" ht="16.5" customHeight="1">
      <c r="B528" s="47"/>
      <c r="C528" s="236" t="s">
        <v>1002</v>
      </c>
      <c r="D528" s="236" t="s">
        <v>153</v>
      </c>
      <c r="E528" s="237" t="s">
        <v>1003</v>
      </c>
      <c r="F528" s="238" t="s">
        <v>1004</v>
      </c>
      <c r="G528" s="239" t="s">
        <v>252</v>
      </c>
      <c r="H528" s="240">
        <v>15.26</v>
      </c>
      <c r="I528" s="241"/>
      <c r="J528" s="242">
        <f>ROUND(I528*H528,2)</f>
        <v>0</v>
      </c>
      <c r="K528" s="238" t="s">
        <v>157</v>
      </c>
      <c r="L528" s="73"/>
      <c r="M528" s="243" t="s">
        <v>21</v>
      </c>
      <c r="N528" s="244" t="s">
        <v>42</v>
      </c>
      <c r="O528" s="48"/>
      <c r="P528" s="245">
        <f>O528*H528</f>
        <v>0</v>
      </c>
      <c r="Q528" s="245">
        <v>0.00063000000000000003</v>
      </c>
      <c r="R528" s="245">
        <f>Q528*H528</f>
        <v>0.0096138000000000005</v>
      </c>
      <c r="S528" s="245">
        <v>0</v>
      </c>
      <c r="T528" s="246">
        <f>S528*H528</f>
        <v>0</v>
      </c>
      <c r="AR528" s="25" t="s">
        <v>158</v>
      </c>
      <c r="AT528" s="25" t="s">
        <v>153</v>
      </c>
      <c r="AU528" s="25" t="s">
        <v>81</v>
      </c>
      <c r="AY528" s="25" t="s">
        <v>150</v>
      </c>
      <c r="BE528" s="247">
        <f>IF(N528="základní",J528,0)</f>
        <v>0</v>
      </c>
      <c r="BF528" s="247">
        <f>IF(N528="snížená",J528,0)</f>
        <v>0</v>
      </c>
      <c r="BG528" s="247">
        <f>IF(N528="zákl. přenesená",J528,0)</f>
        <v>0</v>
      </c>
      <c r="BH528" s="247">
        <f>IF(N528="sníž. přenesená",J528,0)</f>
        <v>0</v>
      </c>
      <c r="BI528" s="247">
        <f>IF(N528="nulová",J528,0)</f>
        <v>0</v>
      </c>
      <c r="BJ528" s="25" t="s">
        <v>78</v>
      </c>
      <c r="BK528" s="247">
        <f>ROUND(I528*H528,2)</f>
        <v>0</v>
      </c>
      <c r="BL528" s="25" t="s">
        <v>158</v>
      </c>
      <c r="BM528" s="25" t="s">
        <v>1005</v>
      </c>
    </row>
    <row r="529" s="12" customFormat="1">
      <c r="B529" s="248"/>
      <c r="C529" s="249"/>
      <c r="D529" s="250" t="s">
        <v>160</v>
      </c>
      <c r="E529" s="251" t="s">
        <v>21</v>
      </c>
      <c r="F529" s="252" t="s">
        <v>1006</v>
      </c>
      <c r="G529" s="249"/>
      <c r="H529" s="253">
        <v>15.26</v>
      </c>
      <c r="I529" s="254"/>
      <c r="J529" s="249"/>
      <c r="K529" s="249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160</v>
      </c>
      <c r="AU529" s="259" t="s">
        <v>81</v>
      </c>
      <c r="AV529" s="12" t="s">
        <v>81</v>
      </c>
      <c r="AW529" s="12" t="s">
        <v>35</v>
      </c>
      <c r="AX529" s="12" t="s">
        <v>78</v>
      </c>
      <c r="AY529" s="259" t="s">
        <v>150</v>
      </c>
    </row>
    <row r="530" s="1" customFormat="1" ht="25.5" customHeight="1">
      <c r="B530" s="47"/>
      <c r="C530" s="236" t="s">
        <v>1007</v>
      </c>
      <c r="D530" s="236" t="s">
        <v>153</v>
      </c>
      <c r="E530" s="237" t="s">
        <v>1008</v>
      </c>
      <c r="F530" s="238" t="s">
        <v>1009</v>
      </c>
      <c r="G530" s="239" t="s">
        <v>297</v>
      </c>
      <c r="H530" s="240">
        <v>292.56</v>
      </c>
      <c r="I530" s="241"/>
      <c r="J530" s="242">
        <f>ROUND(I530*H530,2)</f>
        <v>0</v>
      </c>
      <c r="K530" s="238" t="s">
        <v>157</v>
      </c>
      <c r="L530" s="73"/>
      <c r="M530" s="243" t="s">
        <v>21</v>
      </c>
      <c r="N530" s="244" t="s">
        <v>42</v>
      </c>
      <c r="O530" s="48"/>
      <c r="P530" s="245">
        <f>O530*H530</f>
        <v>0</v>
      </c>
      <c r="Q530" s="245">
        <v>5.0000000000000002E-05</v>
      </c>
      <c r="R530" s="245">
        <f>Q530*H530</f>
        <v>0.014628</v>
      </c>
      <c r="S530" s="245">
        <v>0</v>
      </c>
      <c r="T530" s="246">
        <f>S530*H530</f>
        <v>0</v>
      </c>
      <c r="AR530" s="25" t="s">
        <v>158</v>
      </c>
      <c r="AT530" s="25" t="s">
        <v>153</v>
      </c>
      <c r="AU530" s="25" t="s">
        <v>81</v>
      </c>
      <c r="AY530" s="25" t="s">
        <v>150</v>
      </c>
      <c r="BE530" s="247">
        <f>IF(N530="základní",J530,0)</f>
        <v>0</v>
      </c>
      <c r="BF530" s="247">
        <f>IF(N530="snížená",J530,0)</f>
        <v>0</v>
      </c>
      <c r="BG530" s="247">
        <f>IF(N530="zákl. přenesená",J530,0)</f>
        <v>0</v>
      </c>
      <c r="BH530" s="247">
        <f>IF(N530="sníž. přenesená",J530,0)</f>
        <v>0</v>
      </c>
      <c r="BI530" s="247">
        <f>IF(N530="nulová",J530,0)</f>
        <v>0</v>
      </c>
      <c r="BJ530" s="25" t="s">
        <v>78</v>
      </c>
      <c r="BK530" s="247">
        <f>ROUND(I530*H530,2)</f>
        <v>0</v>
      </c>
      <c r="BL530" s="25" t="s">
        <v>158</v>
      </c>
      <c r="BM530" s="25" t="s">
        <v>1010</v>
      </c>
    </row>
    <row r="531" s="14" customFormat="1">
      <c r="B531" s="271"/>
      <c r="C531" s="272"/>
      <c r="D531" s="250" t="s">
        <v>160</v>
      </c>
      <c r="E531" s="273" t="s">
        <v>21</v>
      </c>
      <c r="F531" s="274" t="s">
        <v>942</v>
      </c>
      <c r="G531" s="272"/>
      <c r="H531" s="273" t="s">
        <v>21</v>
      </c>
      <c r="I531" s="275"/>
      <c r="J531" s="272"/>
      <c r="K531" s="272"/>
      <c r="L531" s="276"/>
      <c r="M531" s="277"/>
      <c r="N531" s="278"/>
      <c r="O531" s="278"/>
      <c r="P531" s="278"/>
      <c r="Q531" s="278"/>
      <c r="R531" s="278"/>
      <c r="S531" s="278"/>
      <c r="T531" s="279"/>
      <c r="AT531" s="280" t="s">
        <v>160</v>
      </c>
      <c r="AU531" s="280" t="s">
        <v>81</v>
      </c>
      <c r="AV531" s="14" t="s">
        <v>78</v>
      </c>
      <c r="AW531" s="14" t="s">
        <v>35</v>
      </c>
      <c r="AX531" s="14" t="s">
        <v>71</v>
      </c>
      <c r="AY531" s="280" t="s">
        <v>150</v>
      </c>
    </row>
    <row r="532" s="12" customFormat="1">
      <c r="B532" s="248"/>
      <c r="C532" s="249"/>
      <c r="D532" s="250" t="s">
        <v>160</v>
      </c>
      <c r="E532" s="251" t="s">
        <v>21</v>
      </c>
      <c r="F532" s="252" t="s">
        <v>943</v>
      </c>
      <c r="G532" s="249"/>
      <c r="H532" s="253">
        <v>196.88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160</v>
      </c>
      <c r="AU532" s="259" t="s">
        <v>81</v>
      </c>
      <c r="AV532" s="12" t="s">
        <v>81</v>
      </c>
      <c r="AW532" s="12" t="s">
        <v>35</v>
      </c>
      <c r="AX532" s="12" t="s">
        <v>71</v>
      </c>
      <c r="AY532" s="259" t="s">
        <v>150</v>
      </c>
    </row>
    <row r="533" s="12" customFormat="1">
      <c r="B533" s="248"/>
      <c r="C533" s="249"/>
      <c r="D533" s="250" t="s">
        <v>160</v>
      </c>
      <c r="E533" s="251" t="s">
        <v>21</v>
      </c>
      <c r="F533" s="252" t="s">
        <v>944</v>
      </c>
      <c r="G533" s="249"/>
      <c r="H533" s="253">
        <v>95.680000000000007</v>
      </c>
      <c r="I533" s="254"/>
      <c r="J533" s="249"/>
      <c r="K533" s="249"/>
      <c r="L533" s="255"/>
      <c r="M533" s="256"/>
      <c r="N533" s="257"/>
      <c r="O533" s="257"/>
      <c r="P533" s="257"/>
      <c r="Q533" s="257"/>
      <c r="R533" s="257"/>
      <c r="S533" s="257"/>
      <c r="T533" s="258"/>
      <c r="AT533" s="259" t="s">
        <v>160</v>
      </c>
      <c r="AU533" s="259" t="s">
        <v>81</v>
      </c>
      <c r="AV533" s="12" t="s">
        <v>81</v>
      </c>
      <c r="AW533" s="12" t="s">
        <v>35</v>
      </c>
      <c r="AX533" s="12" t="s">
        <v>71</v>
      </c>
      <c r="AY533" s="259" t="s">
        <v>150</v>
      </c>
    </row>
    <row r="534" s="13" customFormat="1">
      <c r="B534" s="260"/>
      <c r="C534" s="261"/>
      <c r="D534" s="250" t="s">
        <v>160</v>
      </c>
      <c r="E534" s="262" t="s">
        <v>21</v>
      </c>
      <c r="F534" s="263" t="s">
        <v>164</v>
      </c>
      <c r="G534" s="261"/>
      <c r="H534" s="264">
        <v>292.56</v>
      </c>
      <c r="I534" s="265"/>
      <c r="J534" s="261"/>
      <c r="K534" s="261"/>
      <c r="L534" s="266"/>
      <c r="M534" s="267"/>
      <c r="N534" s="268"/>
      <c r="O534" s="268"/>
      <c r="P534" s="268"/>
      <c r="Q534" s="268"/>
      <c r="R534" s="268"/>
      <c r="S534" s="268"/>
      <c r="T534" s="269"/>
      <c r="AT534" s="270" t="s">
        <v>160</v>
      </c>
      <c r="AU534" s="270" t="s">
        <v>81</v>
      </c>
      <c r="AV534" s="13" t="s">
        <v>158</v>
      </c>
      <c r="AW534" s="13" t="s">
        <v>35</v>
      </c>
      <c r="AX534" s="13" t="s">
        <v>78</v>
      </c>
      <c r="AY534" s="270" t="s">
        <v>150</v>
      </c>
    </row>
    <row r="535" s="1" customFormat="1" ht="25.5" customHeight="1">
      <c r="B535" s="47"/>
      <c r="C535" s="236" t="s">
        <v>1011</v>
      </c>
      <c r="D535" s="236" t="s">
        <v>153</v>
      </c>
      <c r="E535" s="237" t="s">
        <v>1012</v>
      </c>
      <c r="F535" s="238" t="s">
        <v>1013</v>
      </c>
      <c r="G535" s="239" t="s">
        <v>156</v>
      </c>
      <c r="H535" s="240">
        <v>38</v>
      </c>
      <c r="I535" s="241"/>
      <c r="J535" s="242">
        <f>ROUND(I535*H535,2)</f>
        <v>0</v>
      </c>
      <c r="K535" s="238" t="s">
        <v>157</v>
      </c>
      <c r="L535" s="73"/>
      <c r="M535" s="243" t="s">
        <v>21</v>
      </c>
      <c r="N535" s="244" t="s">
        <v>42</v>
      </c>
      <c r="O535" s="48"/>
      <c r="P535" s="245">
        <f>O535*H535</f>
        <v>0</v>
      </c>
      <c r="Q535" s="245">
        <v>0.00024000000000000001</v>
      </c>
      <c r="R535" s="245">
        <f>Q535*H535</f>
        <v>0.0091199999999999996</v>
      </c>
      <c r="S535" s="245">
        <v>0</v>
      </c>
      <c r="T535" s="246">
        <f>S535*H535</f>
        <v>0</v>
      </c>
      <c r="AR535" s="25" t="s">
        <v>158</v>
      </c>
      <c r="AT535" s="25" t="s">
        <v>153</v>
      </c>
      <c r="AU535" s="25" t="s">
        <v>81</v>
      </c>
      <c r="AY535" s="25" t="s">
        <v>150</v>
      </c>
      <c r="BE535" s="247">
        <f>IF(N535="základní",J535,0)</f>
        <v>0</v>
      </c>
      <c r="BF535" s="247">
        <f>IF(N535="snížená",J535,0)</f>
        <v>0</v>
      </c>
      <c r="BG535" s="247">
        <f>IF(N535="zákl. přenesená",J535,0)</f>
        <v>0</v>
      </c>
      <c r="BH535" s="247">
        <f>IF(N535="sníž. přenesená",J535,0)</f>
        <v>0</v>
      </c>
      <c r="BI535" s="247">
        <f>IF(N535="nulová",J535,0)</f>
        <v>0</v>
      </c>
      <c r="BJ535" s="25" t="s">
        <v>78</v>
      </c>
      <c r="BK535" s="247">
        <f>ROUND(I535*H535,2)</f>
        <v>0</v>
      </c>
      <c r="BL535" s="25" t="s">
        <v>158</v>
      </c>
      <c r="BM535" s="25" t="s">
        <v>1014</v>
      </c>
    </row>
    <row r="536" s="12" customFormat="1">
      <c r="B536" s="248"/>
      <c r="C536" s="249"/>
      <c r="D536" s="250" t="s">
        <v>160</v>
      </c>
      <c r="E536" s="251" t="s">
        <v>21</v>
      </c>
      <c r="F536" s="252" t="s">
        <v>1015</v>
      </c>
      <c r="G536" s="249"/>
      <c r="H536" s="253">
        <v>38</v>
      </c>
      <c r="I536" s="254"/>
      <c r="J536" s="249"/>
      <c r="K536" s="249"/>
      <c r="L536" s="255"/>
      <c r="M536" s="256"/>
      <c r="N536" s="257"/>
      <c r="O536" s="257"/>
      <c r="P536" s="257"/>
      <c r="Q536" s="257"/>
      <c r="R536" s="257"/>
      <c r="S536" s="257"/>
      <c r="T536" s="258"/>
      <c r="AT536" s="259" t="s">
        <v>160</v>
      </c>
      <c r="AU536" s="259" t="s">
        <v>81</v>
      </c>
      <c r="AV536" s="12" t="s">
        <v>81</v>
      </c>
      <c r="AW536" s="12" t="s">
        <v>35</v>
      </c>
      <c r="AX536" s="12" t="s">
        <v>78</v>
      </c>
      <c r="AY536" s="259" t="s">
        <v>150</v>
      </c>
    </row>
    <row r="537" s="1" customFormat="1" ht="16.5" customHeight="1">
      <c r="B537" s="47"/>
      <c r="C537" s="236" t="s">
        <v>1016</v>
      </c>
      <c r="D537" s="236" t="s">
        <v>153</v>
      </c>
      <c r="E537" s="237" t="s">
        <v>1017</v>
      </c>
      <c r="F537" s="238" t="s">
        <v>1018</v>
      </c>
      <c r="G537" s="239" t="s">
        <v>252</v>
      </c>
      <c r="H537" s="240">
        <v>32.399999999999999</v>
      </c>
      <c r="I537" s="241"/>
      <c r="J537" s="242">
        <f>ROUND(I537*H537,2)</f>
        <v>0</v>
      </c>
      <c r="K537" s="238" t="s">
        <v>21</v>
      </c>
      <c r="L537" s="73"/>
      <c r="M537" s="243" t="s">
        <v>21</v>
      </c>
      <c r="N537" s="244" t="s">
        <v>42</v>
      </c>
      <c r="O537" s="48"/>
      <c r="P537" s="245">
        <f>O537*H537</f>
        <v>0</v>
      </c>
      <c r="Q537" s="245">
        <v>0</v>
      </c>
      <c r="R537" s="245">
        <f>Q537*H537</f>
        <v>0</v>
      </c>
      <c r="S537" s="245">
        <v>0</v>
      </c>
      <c r="T537" s="246">
        <f>S537*H537</f>
        <v>0</v>
      </c>
      <c r="AR537" s="25" t="s">
        <v>158</v>
      </c>
      <c r="AT537" s="25" t="s">
        <v>153</v>
      </c>
      <c r="AU537" s="25" t="s">
        <v>81</v>
      </c>
      <c r="AY537" s="25" t="s">
        <v>150</v>
      </c>
      <c r="BE537" s="247">
        <f>IF(N537="základní",J537,0)</f>
        <v>0</v>
      </c>
      <c r="BF537" s="247">
        <f>IF(N537="snížená",J537,0)</f>
        <v>0</v>
      </c>
      <c r="BG537" s="247">
        <f>IF(N537="zákl. přenesená",J537,0)</f>
        <v>0</v>
      </c>
      <c r="BH537" s="247">
        <f>IF(N537="sníž. přenesená",J537,0)</f>
        <v>0</v>
      </c>
      <c r="BI537" s="247">
        <f>IF(N537="nulová",J537,0)</f>
        <v>0</v>
      </c>
      <c r="BJ537" s="25" t="s">
        <v>78</v>
      </c>
      <c r="BK537" s="247">
        <f>ROUND(I537*H537,2)</f>
        <v>0</v>
      </c>
      <c r="BL537" s="25" t="s">
        <v>158</v>
      </c>
      <c r="BM537" s="25" t="s">
        <v>1019</v>
      </c>
    </row>
    <row r="538" s="14" customFormat="1">
      <c r="B538" s="271"/>
      <c r="C538" s="272"/>
      <c r="D538" s="250" t="s">
        <v>160</v>
      </c>
      <c r="E538" s="273" t="s">
        <v>21</v>
      </c>
      <c r="F538" s="274" t="s">
        <v>1020</v>
      </c>
      <c r="G538" s="272"/>
      <c r="H538" s="273" t="s">
        <v>21</v>
      </c>
      <c r="I538" s="275"/>
      <c r="J538" s="272"/>
      <c r="K538" s="272"/>
      <c r="L538" s="276"/>
      <c r="M538" s="277"/>
      <c r="N538" s="278"/>
      <c r="O538" s="278"/>
      <c r="P538" s="278"/>
      <c r="Q538" s="278"/>
      <c r="R538" s="278"/>
      <c r="S538" s="278"/>
      <c r="T538" s="279"/>
      <c r="AT538" s="280" t="s">
        <v>160</v>
      </c>
      <c r="AU538" s="280" t="s">
        <v>81</v>
      </c>
      <c r="AV538" s="14" t="s">
        <v>78</v>
      </c>
      <c r="AW538" s="14" t="s">
        <v>35</v>
      </c>
      <c r="AX538" s="14" t="s">
        <v>71</v>
      </c>
      <c r="AY538" s="280" t="s">
        <v>150</v>
      </c>
    </row>
    <row r="539" s="12" customFormat="1">
      <c r="B539" s="248"/>
      <c r="C539" s="249"/>
      <c r="D539" s="250" t="s">
        <v>160</v>
      </c>
      <c r="E539" s="251" t="s">
        <v>21</v>
      </c>
      <c r="F539" s="252" t="s">
        <v>1021</v>
      </c>
      <c r="G539" s="249"/>
      <c r="H539" s="253">
        <v>32.399999999999999</v>
      </c>
      <c r="I539" s="254"/>
      <c r="J539" s="249"/>
      <c r="K539" s="249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160</v>
      </c>
      <c r="AU539" s="259" t="s">
        <v>81</v>
      </c>
      <c r="AV539" s="12" t="s">
        <v>81</v>
      </c>
      <c r="AW539" s="12" t="s">
        <v>35</v>
      </c>
      <c r="AX539" s="12" t="s">
        <v>78</v>
      </c>
      <c r="AY539" s="259" t="s">
        <v>150</v>
      </c>
    </row>
    <row r="540" s="1" customFormat="1" ht="16.5" customHeight="1">
      <c r="B540" s="47"/>
      <c r="C540" s="236" t="s">
        <v>1022</v>
      </c>
      <c r="D540" s="236" t="s">
        <v>153</v>
      </c>
      <c r="E540" s="237" t="s">
        <v>1023</v>
      </c>
      <c r="F540" s="238" t="s">
        <v>1024</v>
      </c>
      <c r="G540" s="239" t="s">
        <v>252</v>
      </c>
      <c r="H540" s="240">
        <v>235.44999999999999</v>
      </c>
      <c r="I540" s="241"/>
      <c r="J540" s="242">
        <f>ROUND(I540*H540,2)</f>
        <v>0</v>
      </c>
      <c r="K540" s="238" t="s">
        <v>21</v>
      </c>
      <c r="L540" s="73"/>
      <c r="M540" s="243" t="s">
        <v>21</v>
      </c>
      <c r="N540" s="244" t="s">
        <v>42</v>
      </c>
      <c r="O540" s="48"/>
      <c r="P540" s="245">
        <f>O540*H540</f>
        <v>0</v>
      </c>
      <c r="Q540" s="245">
        <v>0</v>
      </c>
      <c r="R540" s="245">
        <f>Q540*H540</f>
        <v>0</v>
      </c>
      <c r="S540" s="245">
        <v>0</v>
      </c>
      <c r="T540" s="246">
        <f>S540*H540</f>
        <v>0</v>
      </c>
      <c r="AR540" s="25" t="s">
        <v>158</v>
      </c>
      <c r="AT540" s="25" t="s">
        <v>153</v>
      </c>
      <c r="AU540" s="25" t="s">
        <v>81</v>
      </c>
      <c r="AY540" s="25" t="s">
        <v>150</v>
      </c>
      <c r="BE540" s="247">
        <f>IF(N540="základní",J540,0)</f>
        <v>0</v>
      </c>
      <c r="BF540" s="247">
        <f>IF(N540="snížená",J540,0)</f>
        <v>0</v>
      </c>
      <c r="BG540" s="247">
        <f>IF(N540="zákl. přenesená",J540,0)</f>
        <v>0</v>
      </c>
      <c r="BH540" s="247">
        <f>IF(N540="sníž. přenesená",J540,0)</f>
        <v>0</v>
      </c>
      <c r="BI540" s="247">
        <f>IF(N540="nulová",J540,0)</f>
        <v>0</v>
      </c>
      <c r="BJ540" s="25" t="s">
        <v>78</v>
      </c>
      <c r="BK540" s="247">
        <f>ROUND(I540*H540,2)</f>
        <v>0</v>
      </c>
      <c r="BL540" s="25" t="s">
        <v>158</v>
      </c>
      <c r="BM540" s="25" t="s">
        <v>1025</v>
      </c>
    </row>
    <row r="541" s="14" customFormat="1">
      <c r="B541" s="271"/>
      <c r="C541" s="272"/>
      <c r="D541" s="250" t="s">
        <v>160</v>
      </c>
      <c r="E541" s="273" t="s">
        <v>21</v>
      </c>
      <c r="F541" s="274" t="s">
        <v>1026</v>
      </c>
      <c r="G541" s="272"/>
      <c r="H541" s="273" t="s">
        <v>21</v>
      </c>
      <c r="I541" s="275"/>
      <c r="J541" s="272"/>
      <c r="K541" s="272"/>
      <c r="L541" s="276"/>
      <c r="M541" s="277"/>
      <c r="N541" s="278"/>
      <c r="O541" s="278"/>
      <c r="P541" s="278"/>
      <c r="Q541" s="278"/>
      <c r="R541" s="278"/>
      <c r="S541" s="278"/>
      <c r="T541" s="279"/>
      <c r="AT541" s="280" t="s">
        <v>160</v>
      </c>
      <c r="AU541" s="280" t="s">
        <v>81</v>
      </c>
      <c r="AV541" s="14" t="s">
        <v>78</v>
      </c>
      <c r="AW541" s="14" t="s">
        <v>35</v>
      </c>
      <c r="AX541" s="14" t="s">
        <v>71</v>
      </c>
      <c r="AY541" s="280" t="s">
        <v>150</v>
      </c>
    </row>
    <row r="542" s="12" customFormat="1">
      <c r="B542" s="248"/>
      <c r="C542" s="249"/>
      <c r="D542" s="250" t="s">
        <v>160</v>
      </c>
      <c r="E542" s="251" t="s">
        <v>21</v>
      </c>
      <c r="F542" s="252" t="s">
        <v>1027</v>
      </c>
      <c r="G542" s="249"/>
      <c r="H542" s="253">
        <v>228.65000000000001</v>
      </c>
      <c r="I542" s="254"/>
      <c r="J542" s="249"/>
      <c r="K542" s="249"/>
      <c r="L542" s="255"/>
      <c r="M542" s="256"/>
      <c r="N542" s="257"/>
      <c r="O542" s="257"/>
      <c r="P542" s="257"/>
      <c r="Q542" s="257"/>
      <c r="R542" s="257"/>
      <c r="S542" s="257"/>
      <c r="T542" s="258"/>
      <c r="AT542" s="259" t="s">
        <v>160</v>
      </c>
      <c r="AU542" s="259" t="s">
        <v>81</v>
      </c>
      <c r="AV542" s="12" t="s">
        <v>81</v>
      </c>
      <c r="AW542" s="12" t="s">
        <v>35</v>
      </c>
      <c r="AX542" s="12" t="s">
        <v>71</v>
      </c>
      <c r="AY542" s="259" t="s">
        <v>150</v>
      </c>
    </row>
    <row r="543" s="12" customFormat="1">
      <c r="B543" s="248"/>
      <c r="C543" s="249"/>
      <c r="D543" s="250" t="s">
        <v>160</v>
      </c>
      <c r="E543" s="251" t="s">
        <v>21</v>
      </c>
      <c r="F543" s="252" t="s">
        <v>1028</v>
      </c>
      <c r="G543" s="249"/>
      <c r="H543" s="253">
        <v>6.7999999999999998</v>
      </c>
      <c r="I543" s="254"/>
      <c r="J543" s="249"/>
      <c r="K543" s="249"/>
      <c r="L543" s="255"/>
      <c r="M543" s="256"/>
      <c r="N543" s="257"/>
      <c r="O543" s="257"/>
      <c r="P543" s="257"/>
      <c r="Q543" s="257"/>
      <c r="R543" s="257"/>
      <c r="S543" s="257"/>
      <c r="T543" s="258"/>
      <c r="AT543" s="259" t="s">
        <v>160</v>
      </c>
      <c r="AU543" s="259" t="s">
        <v>81</v>
      </c>
      <c r="AV543" s="12" t="s">
        <v>81</v>
      </c>
      <c r="AW543" s="12" t="s">
        <v>35</v>
      </c>
      <c r="AX543" s="12" t="s">
        <v>71</v>
      </c>
      <c r="AY543" s="259" t="s">
        <v>150</v>
      </c>
    </row>
    <row r="544" s="13" customFormat="1">
      <c r="B544" s="260"/>
      <c r="C544" s="261"/>
      <c r="D544" s="250" t="s">
        <v>160</v>
      </c>
      <c r="E544" s="262" t="s">
        <v>21</v>
      </c>
      <c r="F544" s="263" t="s">
        <v>164</v>
      </c>
      <c r="G544" s="261"/>
      <c r="H544" s="264">
        <v>235.44999999999999</v>
      </c>
      <c r="I544" s="265"/>
      <c r="J544" s="261"/>
      <c r="K544" s="261"/>
      <c r="L544" s="266"/>
      <c r="M544" s="267"/>
      <c r="N544" s="268"/>
      <c r="O544" s="268"/>
      <c r="P544" s="268"/>
      <c r="Q544" s="268"/>
      <c r="R544" s="268"/>
      <c r="S544" s="268"/>
      <c r="T544" s="269"/>
      <c r="AT544" s="270" t="s">
        <v>160</v>
      </c>
      <c r="AU544" s="270" t="s">
        <v>81</v>
      </c>
      <c r="AV544" s="13" t="s">
        <v>158</v>
      </c>
      <c r="AW544" s="13" t="s">
        <v>35</v>
      </c>
      <c r="AX544" s="13" t="s">
        <v>78</v>
      </c>
      <c r="AY544" s="270" t="s">
        <v>150</v>
      </c>
    </row>
    <row r="545" s="1" customFormat="1" ht="25.5" customHeight="1">
      <c r="B545" s="47"/>
      <c r="C545" s="236" t="s">
        <v>1029</v>
      </c>
      <c r="D545" s="236" t="s">
        <v>153</v>
      </c>
      <c r="E545" s="237" t="s">
        <v>1030</v>
      </c>
      <c r="F545" s="238" t="s">
        <v>1031</v>
      </c>
      <c r="G545" s="239" t="s">
        <v>156</v>
      </c>
      <c r="H545" s="240">
        <v>2</v>
      </c>
      <c r="I545" s="241"/>
      <c r="J545" s="242">
        <f>ROUND(I545*H545,2)</f>
        <v>0</v>
      </c>
      <c r="K545" s="238" t="s">
        <v>157</v>
      </c>
      <c r="L545" s="73"/>
      <c r="M545" s="243" t="s">
        <v>21</v>
      </c>
      <c r="N545" s="244" t="s">
        <v>42</v>
      </c>
      <c r="O545" s="48"/>
      <c r="P545" s="245">
        <f>O545*H545</f>
        <v>0</v>
      </c>
      <c r="Q545" s="245">
        <v>0</v>
      </c>
      <c r="R545" s="245">
        <f>Q545*H545</f>
        <v>0</v>
      </c>
      <c r="S545" s="245">
        <v>0</v>
      </c>
      <c r="T545" s="246">
        <f>S545*H545</f>
        <v>0</v>
      </c>
      <c r="AR545" s="25" t="s">
        <v>158</v>
      </c>
      <c r="AT545" s="25" t="s">
        <v>153</v>
      </c>
      <c r="AU545" s="25" t="s">
        <v>81</v>
      </c>
      <c r="AY545" s="25" t="s">
        <v>150</v>
      </c>
      <c r="BE545" s="247">
        <f>IF(N545="základní",J545,0)</f>
        <v>0</v>
      </c>
      <c r="BF545" s="247">
        <f>IF(N545="snížená",J545,0)</f>
        <v>0</v>
      </c>
      <c r="BG545" s="247">
        <f>IF(N545="zákl. přenesená",J545,0)</f>
        <v>0</v>
      </c>
      <c r="BH545" s="247">
        <f>IF(N545="sníž. přenesená",J545,0)</f>
        <v>0</v>
      </c>
      <c r="BI545" s="247">
        <f>IF(N545="nulová",J545,0)</f>
        <v>0</v>
      </c>
      <c r="BJ545" s="25" t="s">
        <v>78</v>
      </c>
      <c r="BK545" s="247">
        <f>ROUND(I545*H545,2)</f>
        <v>0</v>
      </c>
      <c r="BL545" s="25" t="s">
        <v>158</v>
      </c>
      <c r="BM545" s="25" t="s">
        <v>1032</v>
      </c>
    </row>
    <row r="546" s="12" customFormat="1">
      <c r="B546" s="248"/>
      <c r="C546" s="249"/>
      <c r="D546" s="250" t="s">
        <v>160</v>
      </c>
      <c r="E546" s="251" t="s">
        <v>21</v>
      </c>
      <c r="F546" s="252" t="s">
        <v>1033</v>
      </c>
      <c r="G546" s="249"/>
      <c r="H546" s="253">
        <v>2</v>
      </c>
      <c r="I546" s="254"/>
      <c r="J546" s="249"/>
      <c r="K546" s="249"/>
      <c r="L546" s="255"/>
      <c r="M546" s="256"/>
      <c r="N546" s="257"/>
      <c r="O546" s="257"/>
      <c r="P546" s="257"/>
      <c r="Q546" s="257"/>
      <c r="R546" s="257"/>
      <c r="S546" s="257"/>
      <c r="T546" s="258"/>
      <c r="AT546" s="259" t="s">
        <v>160</v>
      </c>
      <c r="AU546" s="259" t="s">
        <v>81</v>
      </c>
      <c r="AV546" s="12" t="s">
        <v>81</v>
      </c>
      <c r="AW546" s="12" t="s">
        <v>35</v>
      </c>
      <c r="AX546" s="12" t="s">
        <v>78</v>
      </c>
      <c r="AY546" s="259" t="s">
        <v>150</v>
      </c>
    </row>
    <row r="547" s="1" customFormat="1" ht="25.5" customHeight="1">
      <c r="B547" s="47"/>
      <c r="C547" s="236" t="s">
        <v>1034</v>
      </c>
      <c r="D547" s="236" t="s">
        <v>153</v>
      </c>
      <c r="E547" s="237" t="s">
        <v>1035</v>
      </c>
      <c r="F547" s="238" t="s">
        <v>1036</v>
      </c>
      <c r="G547" s="239" t="s">
        <v>156</v>
      </c>
      <c r="H547" s="240">
        <v>2</v>
      </c>
      <c r="I547" s="241"/>
      <c r="J547" s="242">
        <f>ROUND(I547*H547,2)</f>
        <v>0</v>
      </c>
      <c r="K547" s="238" t="s">
        <v>157</v>
      </c>
      <c r="L547" s="73"/>
      <c r="M547" s="243" t="s">
        <v>21</v>
      </c>
      <c r="N547" s="244" t="s">
        <v>42</v>
      </c>
      <c r="O547" s="48"/>
      <c r="P547" s="245">
        <f>O547*H547</f>
        <v>0</v>
      </c>
      <c r="Q547" s="245">
        <v>0</v>
      </c>
      <c r="R547" s="245">
        <f>Q547*H547</f>
        <v>0</v>
      </c>
      <c r="S547" s="245">
        <v>0</v>
      </c>
      <c r="T547" s="246">
        <f>S547*H547</f>
        <v>0</v>
      </c>
      <c r="AR547" s="25" t="s">
        <v>158</v>
      </c>
      <c r="AT547" s="25" t="s">
        <v>153</v>
      </c>
      <c r="AU547" s="25" t="s">
        <v>81</v>
      </c>
      <c r="AY547" s="25" t="s">
        <v>150</v>
      </c>
      <c r="BE547" s="247">
        <f>IF(N547="základní",J547,0)</f>
        <v>0</v>
      </c>
      <c r="BF547" s="247">
        <f>IF(N547="snížená",J547,0)</f>
        <v>0</v>
      </c>
      <c r="BG547" s="247">
        <f>IF(N547="zákl. přenesená",J547,0)</f>
        <v>0</v>
      </c>
      <c r="BH547" s="247">
        <f>IF(N547="sníž. přenesená",J547,0)</f>
        <v>0</v>
      </c>
      <c r="BI547" s="247">
        <f>IF(N547="nulová",J547,0)</f>
        <v>0</v>
      </c>
      <c r="BJ547" s="25" t="s">
        <v>78</v>
      </c>
      <c r="BK547" s="247">
        <f>ROUND(I547*H547,2)</f>
        <v>0</v>
      </c>
      <c r="BL547" s="25" t="s">
        <v>158</v>
      </c>
      <c r="BM547" s="25" t="s">
        <v>1037</v>
      </c>
    </row>
    <row r="548" s="12" customFormat="1">
      <c r="B548" s="248"/>
      <c r="C548" s="249"/>
      <c r="D548" s="250" t="s">
        <v>160</v>
      </c>
      <c r="E548" s="251" t="s">
        <v>21</v>
      </c>
      <c r="F548" s="252" t="s">
        <v>1033</v>
      </c>
      <c r="G548" s="249"/>
      <c r="H548" s="253">
        <v>2</v>
      </c>
      <c r="I548" s="254"/>
      <c r="J548" s="249"/>
      <c r="K548" s="249"/>
      <c r="L548" s="255"/>
      <c r="M548" s="256"/>
      <c r="N548" s="257"/>
      <c r="O548" s="257"/>
      <c r="P548" s="257"/>
      <c r="Q548" s="257"/>
      <c r="R548" s="257"/>
      <c r="S548" s="257"/>
      <c r="T548" s="258"/>
      <c r="AT548" s="259" t="s">
        <v>160</v>
      </c>
      <c r="AU548" s="259" t="s">
        <v>81</v>
      </c>
      <c r="AV548" s="12" t="s">
        <v>81</v>
      </c>
      <c r="AW548" s="12" t="s">
        <v>35</v>
      </c>
      <c r="AX548" s="12" t="s">
        <v>78</v>
      </c>
      <c r="AY548" s="259" t="s">
        <v>150</v>
      </c>
    </row>
    <row r="549" s="1" customFormat="1" ht="25.5" customHeight="1">
      <c r="B549" s="47"/>
      <c r="C549" s="236" t="s">
        <v>1038</v>
      </c>
      <c r="D549" s="236" t="s">
        <v>153</v>
      </c>
      <c r="E549" s="237" t="s">
        <v>1039</v>
      </c>
      <c r="F549" s="238" t="s">
        <v>1040</v>
      </c>
      <c r="G549" s="239" t="s">
        <v>156</v>
      </c>
      <c r="H549" s="240">
        <v>5</v>
      </c>
      <c r="I549" s="241"/>
      <c r="J549" s="242">
        <f>ROUND(I549*H549,2)</f>
        <v>0</v>
      </c>
      <c r="K549" s="238" t="s">
        <v>157</v>
      </c>
      <c r="L549" s="73"/>
      <c r="M549" s="243" t="s">
        <v>21</v>
      </c>
      <c r="N549" s="244" t="s">
        <v>42</v>
      </c>
      <c r="O549" s="48"/>
      <c r="P549" s="245">
        <f>O549*H549</f>
        <v>0</v>
      </c>
      <c r="Q549" s="245">
        <v>0.00036000000000000002</v>
      </c>
      <c r="R549" s="245">
        <f>Q549*H549</f>
        <v>0.0018000000000000002</v>
      </c>
      <c r="S549" s="245">
        <v>0</v>
      </c>
      <c r="T549" s="246">
        <f>S549*H549</f>
        <v>0</v>
      </c>
      <c r="AR549" s="25" t="s">
        <v>158</v>
      </c>
      <c r="AT549" s="25" t="s">
        <v>153</v>
      </c>
      <c r="AU549" s="25" t="s">
        <v>81</v>
      </c>
      <c r="AY549" s="25" t="s">
        <v>150</v>
      </c>
      <c r="BE549" s="247">
        <f>IF(N549="základní",J549,0)</f>
        <v>0</v>
      </c>
      <c r="BF549" s="247">
        <f>IF(N549="snížená",J549,0)</f>
        <v>0</v>
      </c>
      <c r="BG549" s="247">
        <f>IF(N549="zákl. přenesená",J549,0)</f>
        <v>0</v>
      </c>
      <c r="BH549" s="247">
        <f>IF(N549="sníž. přenesená",J549,0)</f>
        <v>0</v>
      </c>
      <c r="BI549" s="247">
        <f>IF(N549="nulová",J549,0)</f>
        <v>0</v>
      </c>
      <c r="BJ549" s="25" t="s">
        <v>78</v>
      </c>
      <c r="BK549" s="247">
        <f>ROUND(I549*H549,2)</f>
        <v>0</v>
      </c>
      <c r="BL549" s="25" t="s">
        <v>158</v>
      </c>
      <c r="BM549" s="25" t="s">
        <v>1041</v>
      </c>
    </row>
    <row r="550" s="12" customFormat="1">
      <c r="B550" s="248"/>
      <c r="C550" s="249"/>
      <c r="D550" s="250" t="s">
        <v>160</v>
      </c>
      <c r="E550" s="251" t="s">
        <v>21</v>
      </c>
      <c r="F550" s="252" t="s">
        <v>1042</v>
      </c>
      <c r="G550" s="249"/>
      <c r="H550" s="253">
        <v>5</v>
      </c>
      <c r="I550" s="254"/>
      <c r="J550" s="249"/>
      <c r="K550" s="249"/>
      <c r="L550" s="255"/>
      <c r="M550" s="256"/>
      <c r="N550" s="257"/>
      <c r="O550" s="257"/>
      <c r="P550" s="257"/>
      <c r="Q550" s="257"/>
      <c r="R550" s="257"/>
      <c r="S550" s="257"/>
      <c r="T550" s="258"/>
      <c r="AT550" s="259" t="s">
        <v>160</v>
      </c>
      <c r="AU550" s="259" t="s">
        <v>81</v>
      </c>
      <c r="AV550" s="12" t="s">
        <v>81</v>
      </c>
      <c r="AW550" s="12" t="s">
        <v>35</v>
      </c>
      <c r="AX550" s="12" t="s">
        <v>78</v>
      </c>
      <c r="AY550" s="259" t="s">
        <v>150</v>
      </c>
    </row>
    <row r="551" s="1" customFormat="1" ht="16.5" customHeight="1">
      <c r="B551" s="47"/>
      <c r="C551" s="236" t="s">
        <v>1043</v>
      </c>
      <c r="D551" s="236" t="s">
        <v>153</v>
      </c>
      <c r="E551" s="237" t="s">
        <v>1044</v>
      </c>
      <c r="F551" s="238" t="s">
        <v>1045</v>
      </c>
      <c r="G551" s="239" t="s">
        <v>1046</v>
      </c>
      <c r="H551" s="240">
        <v>500</v>
      </c>
      <c r="I551" s="241"/>
      <c r="J551" s="242">
        <f>ROUND(I551*H551,2)</f>
        <v>0</v>
      </c>
      <c r="K551" s="238" t="s">
        <v>21</v>
      </c>
      <c r="L551" s="73"/>
      <c r="M551" s="243" t="s">
        <v>21</v>
      </c>
      <c r="N551" s="244" t="s">
        <v>42</v>
      </c>
      <c r="O551" s="48"/>
      <c r="P551" s="245">
        <f>O551*H551</f>
        <v>0</v>
      </c>
      <c r="Q551" s="245">
        <v>0</v>
      </c>
      <c r="R551" s="245">
        <f>Q551*H551</f>
        <v>0</v>
      </c>
      <c r="S551" s="245">
        <v>0</v>
      </c>
      <c r="T551" s="246">
        <f>S551*H551</f>
        <v>0</v>
      </c>
      <c r="AR551" s="25" t="s">
        <v>158</v>
      </c>
      <c r="AT551" s="25" t="s">
        <v>153</v>
      </c>
      <c r="AU551" s="25" t="s">
        <v>81</v>
      </c>
      <c r="AY551" s="25" t="s">
        <v>150</v>
      </c>
      <c r="BE551" s="247">
        <f>IF(N551="základní",J551,0)</f>
        <v>0</v>
      </c>
      <c r="BF551" s="247">
        <f>IF(N551="snížená",J551,0)</f>
        <v>0</v>
      </c>
      <c r="BG551" s="247">
        <f>IF(N551="zákl. přenesená",J551,0)</f>
        <v>0</v>
      </c>
      <c r="BH551" s="247">
        <f>IF(N551="sníž. přenesená",J551,0)</f>
        <v>0</v>
      </c>
      <c r="BI551" s="247">
        <f>IF(N551="nulová",J551,0)</f>
        <v>0</v>
      </c>
      <c r="BJ551" s="25" t="s">
        <v>78</v>
      </c>
      <c r="BK551" s="247">
        <f>ROUND(I551*H551,2)</f>
        <v>0</v>
      </c>
      <c r="BL551" s="25" t="s">
        <v>158</v>
      </c>
      <c r="BM551" s="25" t="s">
        <v>1047</v>
      </c>
    </row>
    <row r="552" s="14" customFormat="1">
      <c r="B552" s="271"/>
      <c r="C552" s="272"/>
      <c r="D552" s="250" t="s">
        <v>160</v>
      </c>
      <c r="E552" s="273" t="s">
        <v>21</v>
      </c>
      <c r="F552" s="274" t="s">
        <v>1048</v>
      </c>
      <c r="G552" s="272"/>
      <c r="H552" s="273" t="s">
        <v>21</v>
      </c>
      <c r="I552" s="275"/>
      <c r="J552" s="272"/>
      <c r="K552" s="272"/>
      <c r="L552" s="276"/>
      <c r="M552" s="277"/>
      <c r="N552" s="278"/>
      <c r="O552" s="278"/>
      <c r="P552" s="278"/>
      <c r="Q552" s="278"/>
      <c r="R552" s="278"/>
      <c r="S552" s="278"/>
      <c r="T552" s="279"/>
      <c r="AT552" s="280" t="s">
        <v>160</v>
      </c>
      <c r="AU552" s="280" t="s">
        <v>81</v>
      </c>
      <c r="AV552" s="14" t="s">
        <v>78</v>
      </c>
      <c r="AW552" s="14" t="s">
        <v>35</v>
      </c>
      <c r="AX552" s="14" t="s">
        <v>71</v>
      </c>
      <c r="AY552" s="280" t="s">
        <v>150</v>
      </c>
    </row>
    <row r="553" s="12" customFormat="1">
      <c r="B553" s="248"/>
      <c r="C553" s="249"/>
      <c r="D553" s="250" t="s">
        <v>160</v>
      </c>
      <c r="E553" s="251" t="s">
        <v>21</v>
      </c>
      <c r="F553" s="252" t="s">
        <v>1049</v>
      </c>
      <c r="G553" s="249"/>
      <c r="H553" s="253">
        <v>500</v>
      </c>
      <c r="I553" s="254"/>
      <c r="J553" s="249"/>
      <c r="K553" s="249"/>
      <c r="L553" s="255"/>
      <c r="M553" s="256"/>
      <c r="N553" s="257"/>
      <c r="O553" s="257"/>
      <c r="P553" s="257"/>
      <c r="Q553" s="257"/>
      <c r="R553" s="257"/>
      <c r="S553" s="257"/>
      <c r="T553" s="258"/>
      <c r="AT553" s="259" t="s">
        <v>160</v>
      </c>
      <c r="AU553" s="259" t="s">
        <v>81</v>
      </c>
      <c r="AV553" s="12" t="s">
        <v>81</v>
      </c>
      <c r="AW553" s="12" t="s">
        <v>35</v>
      </c>
      <c r="AX553" s="12" t="s">
        <v>78</v>
      </c>
      <c r="AY553" s="259" t="s">
        <v>150</v>
      </c>
    </row>
    <row r="554" s="1" customFormat="1" ht="25.5" customHeight="1">
      <c r="B554" s="47"/>
      <c r="C554" s="236" t="s">
        <v>1050</v>
      </c>
      <c r="D554" s="236" t="s">
        <v>153</v>
      </c>
      <c r="E554" s="237" t="s">
        <v>1051</v>
      </c>
      <c r="F554" s="238" t="s">
        <v>1052</v>
      </c>
      <c r="G554" s="239" t="s">
        <v>156</v>
      </c>
      <c r="H554" s="240">
        <v>38</v>
      </c>
      <c r="I554" s="241"/>
      <c r="J554" s="242">
        <f>ROUND(I554*H554,2)</f>
        <v>0</v>
      </c>
      <c r="K554" s="238" t="s">
        <v>157</v>
      </c>
      <c r="L554" s="73"/>
      <c r="M554" s="243" t="s">
        <v>21</v>
      </c>
      <c r="N554" s="244" t="s">
        <v>42</v>
      </c>
      <c r="O554" s="48"/>
      <c r="P554" s="245">
        <f>O554*H554</f>
        <v>0</v>
      </c>
      <c r="Q554" s="245">
        <v>0.0018699999999999999</v>
      </c>
      <c r="R554" s="245">
        <f>Q554*H554</f>
        <v>0.071059999999999998</v>
      </c>
      <c r="S554" s="245">
        <v>0</v>
      </c>
      <c r="T554" s="246">
        <f>S554*H554</f>
        <v>0</v>
      </c>
      <c r="AR554" s="25" t="s">
        <v>158</v>
      </c>
      <c r="AT554" s="25" t="s">
        <v>153</v>
      </c>
      <c r="AU554" s="25" t="s">
        <v>81</v>
      </c>
      <c r="AY554" s="25" t="s">
        <v>150</v>
      </c>
      <c r="BE554" s="247">
        <f>IF(N554="základní",J554,0)</f>
        <v>0</v>
      </c>
      <c r="BF554" s="247">
        <f>IF(N554="snížená",J554,0)</f>
        <v>0</v>
      </c>
      <c r="BG554" s="247">
        <f>IF(N554="zákl. přenesená",J554,0)</f>
        <v>0</v>
      </c>
      <c r="BH554" s="247">
        <f>IF(N554="sníž. přenesená",J554,0)</f>
        <v>0</v>
      </c>
      <c r="BI554" s="247">
        <f>IF(N554="nulová",J554,0)</f>
        <v>0</v>
      </c>
      <c r="BJ554" s="25" t="s">
        <v>78</v>
      </c>
      <c r="BK554" s="247">
        <f>ROUND(I554*H554,2)</f>
        <v>0</v>
      </c>
      <c r="BL554" s="25" t="s">
        <v>158</v>
      </c>
      <c r="BM554" s="25" t="s">
        <v>1053</v>
      </c>
    </row>
    <row r="555" s="12" customFormat="1">
      <c r="B555" s="248"/>
      <c r="C555" s="249"/>
      <c r="D555" s="250" t="s">
        <v>160</v>
      </c>
      <c r="E555" s="251" t="s">
        <v>21</v>
      </c>
      <c r="F555" s="252" t="s">
        <v>1054</v>
      </c>
      <c r="G555" s="249"/>
      <c r="H555" s="253">
        <v>38</v>
      </c>
      <c r="I555" s="254"/>
      <c r="J555" s="249"/>
      <c r="K555" s="249"/>
      <c r="L555" s="255"/>
      <c r="M555" s="256"/>
      <c r="N555" s="257"/>
      <c r="O555" s="257"/>
      <c r="P555" s="257"/>
      <c r="Q555" s="257"/>
      <c r="R555" s="257"/>
      <c r="S555" s="257"/>
      <c r="T555" s="258"/>
      <c r="AT555" s="259" t="s">
        <v>160</v>
      </c>
      <c r="AU555" s="259" t="s">
        <v>81</v>
      </c>
      <c r="AV555" s="12" t="s">
        <v>81</v>
      </c>
      <c r="AW555" s="12" t="s">
        <v>35</v>
      </c>
      <c r="AX555" s="12" t="s">
        <v>78</v>
      </c>
      <c r="AY555" s="259" t="s">
        <v>150</v>
      </c>
    </row>
    <row r="556" s="1" customFormat="1" ht="16.5" customHeight="1">
      <c r="B556" s="47"/>
      <c r="C556" s="285" t="s">
        <v>1055</v>
      </c>
      <c r="D556" s="285" t="s">
        <v>329</v>
      </c>
      <c r="E556" s="286" t="s">
        <v>1056</v>
      </c>
      <c r="F556" s="287" t="s">
        <v>1057</v>
      </c>
      <c r="G556" s="288" t="s">
        <v>156</v>
      </c>
      <c r="H556" s="289">
        <v>38</v>
      </c>
      <c r="I556" s="290"/>
      <c r="J556" s="291">
        <f>ROUND(I556*H556,2)</f>
        <v>0</v>
      </c>
      <c r="K556" s="287" t="s">
        <v>21</v>
      </c>
      <c r="L556" s="292"/>
      <c r="M556" s="293" t="s">
        <v>21</v>
      </c>
      <c r="N556" s="294" t="s">
        <v>42</v>
      </c>
      <c r="O556" s="48"/>
      <c r="P556" s="245">
        <f>O556*H556</f>
        <v>0</v>
      </c>
      <c r="Q556" s="245">
        <v>0</v>
      </c>
      <c r="R556" s="245">
        <f>Q556*H556</f>
        <v>0</v>
      </c>
      <c r="S556" s="245">
        <v>0</v>
      </c>
      <c r="T556" s="246">
        <f>S556*H556</f>
        <v>0</v>
      </c>
      <c r="AR556" s="25" t="s">
        <v>198</v>
      </c>
      <c r="AT556" s="25" t="s">
        <v>329</v>
      </c>
      <c r="AU556" s="25" t="s">
        <v>81</v>
      </c>
      <c r="AY556" s="25" t="s">
        <v>150</v>
      </c>
      <c r="BE556" s="247">
        <f>IF(N556="základní",J556,0)</f>
        <v>0</v>
      </c>
      <c r="BF556" s="247">
        <f>IF(N556="snížená",J556,0)</f>
        <v>0</v>
      </c>
      <c r="BG556" s="247">
        <f>IF(N556="zákl. přenesená",J556,0)</f>
        <v>0</v>
      </c>
      <c r="BH556" s="247">
        <f>IF(N556="sníž. přenesená",J556,0)</f>
        <v>0</v>
      </c>
      <c r="BI556" s="247">
        <f>IF(N556="nulová",J556,0)</f>
        <v>0</v>
      </c>
      <c r="BJ556" s="25" t="s">
        <v>78</v>
      </c>
      <c r="BK556" s="247">
        <f>ROUND(I556*H556,2)</f>
        <v>0</v>
      </c>
      <c r="BL556" s="25" t="s">
        <v>158</v>
      </c>
      <c r="BM556" s="25" t="s">
        <v>1058</v>
      </c>
    </row>
    <row r="557" s="1" customFormat="1" ht="25.5" customHeight="1">
      <c r="B557" s="47"/>
      <c r="C557" s="236" t="s">
        <v>1059</v>
      </c>
      <c r="D557" s="236" t="s">
        <v>153</v>
      </c>
      <c r="E557" s="237" t="s">
        <v>1060</v>
      </c>
      <c r="F557" s="238" t="s">
        <v>1061</v>
      </c>
      <c r="G557" s="239" t="s">
        <v>297</v>
      </c>
      <c r="H557" s="240">
        <v>38</v>
      </c>
      <c r="I557" s="241"/>
      <c r="J557" s="242">
        <f>ROUND(I557*H557,2)</f>
        <v>0</v>
      </c>
      <c r="K557" s="238" t="s">
        <v>157</v>
      </c>
      <c r="L557" s="73"/>
      <c r="M557" s="243" t="s">
        <v>21</v>
      </c>
      <c r="N557" s="244" t="s">
        <v>42</v>
      </c>
      <c r="O557" s="48"/>
      <c r="P557" s="245">
        <f>O557*H557</f>
        <v>0</v>
      </c>
      <c r="Q557" s="245">
        <v>0.0016100000000000001</v>
      </c>
      <c r="R557" s="245">
        <f>Q557*H557</f>
        <v>0.061180000000000005</v>
      </c>
      <c r="S557" s="245">
        <v>0</v>
      </c>
      <c r="T557" s="246">
        <f>S557*H557</f>
        <v>0</v>
      </c>
      <c r="AR557" s="25" t="s">
        <v>158</v>
      </c>
      <c r="AT557" s="25" t="s">
        <v>153</v>
      </c>
      <c r="AU557" s="25" t="s">
        <v>81</v>
      </c>
      <c r="AY557" s="25" t="s">
        <v>150</v>
      </c>
      <c r="BE557" s="247">
        <f>IF(N557="základní",J557,0)</f>
        <v>0</v>
      </c>
      <c r="BF557" s="247">
        <f>IF(N557="snížená",J557,0)</f>
        <v>0</v>
      </c>
      <c r="BG557" s="247">
        <f>IF(N557="zákl. přenesená",J557,0)</f>
        <v>0</v>
      </c>
      <c r="BH557" s="247">
        <f>IF(N557="sníž. přenesená",J557,0)</f>
        <v>0</v>
      </c>
      <c r="BI557" s="247">
        <f>IF(N557="nulová",J557,0)</f>
        <v>0</v>
      </c>
      <c r="BJ557" s="25" t="s">
        <v>78</v>
      </c>
      <c r="BK557" s="247">
        <f>ROUND(I557*H557,2)</f>
        <v>0</v>
      </c>
      <c r="BL557" s="25" t="s">
        <v>158</v>
      </c>
      <c r="BM557" s="25" t="s">
        <v>1062</v>
      </c>
    </row>
    <row r="558" s="1" customFormat="1" ht="25.5" customHeight="1">
      <c r="B558" s="47"/>
      <c r="C558" s="236" t="s">
        <v>1063</v>
      </c>
      <c r="D558" s="236" t="s">
        <v>153</v>
      </c>
      <c r="E558" s="237" t="s">
        <v>1064</v>
      </c>
      <c r="F558" s="238" t="s">
        <v>1065</v>
      </c>
      <c r="G558" s="239" t="s">
        <v>156</v>
      </c>
      <c r="H558" s="240">
        <v>8</v>
      </c>
      <c r="I558" s="241"/>
      <c r="J558" s="242">
        <f>ROUND(I558*H558,2)</f>
        <v>0</v>
      </c>
      <c r="K558" s="238" t="s">
        <v>157</v>
      </c>
      <c r="L558" s="73"/>
      <c r="M558" s="243" t="s">
        <v>21</v>
      </c>
      <c r="N558" s="244" t="s">
        <v>42</v>
      </c>
      <c r="O558" s="48"/>
      <c r="P558" s="245">
        <f>O558*H558</f>
        <v>0</v>
      </c>
      <c r="Q558" s="245">
        <v>0.0094699999999999993</v>
      </c>
      <c r="R558" s="245">
        <f>Q558*H558</f>
        <v>0.075759999999999994</v>
      </c>
      <c r="S558" s="245">
        <v>0</v>
      </c>
      <c r="T558" s="246">
        <f>S558*H558</f>
        <v>0</v>
      </c>
      <c r="AR558" s="25" t="s">
        <v>158</v>
      </c>
      <c r="AT558" s="25" t="s">
        <v>153</v>
      </c>
      <c r="AU558" s="25" t="s">
        <v>81</v>
      </c>
      <c r="AY558" s="25" t="s">
        <v>150</v>
      </c>
      <c r="BE558" s="247">
        <f>IF(N558="základní",J558,0)</f>
        <v>0</v>
      </c>
      <c r="BF558" s="247">
        <f>IF(N558="snížená",J558,0)</f>
        <v>0</v>
      </c>
      <c r="BG558" s="247">
        <f>IF(N558="zákl. přenesená",J558,0)</f>
        <v>0</v>
      </c>
      <c r="BH558" s="247">
        <f>IF(N558="sníž. přenesená",J558,0)</f>
        <v>0</v>
      </c>
      <c r="BI558" s="247">
        <f>IF(N558="nulová",J558,0)</f>
        <v>0</v>
      </c>
      <c r="BJ558" s="25" t="s">
        <v>78</v>
      </c>
      <c r="BK558" s="247">
        <f>ROUND(I558*H558,2)</f>
        <v>0</v>
      </c>
      <c r="BL558" s="25" t="s">
        <v>158</v>
      </c>
      <c r="BM558" s="25" t="s">
        <v>1066</v>
      </c>
    </row>
    <row r="559" s="12" customFormat="1">
      <c r="B559" s="248"/>
      <c r="C559" s="249"/>
      <c r="D559" s="250" t="s">
        <v>160</v>
      </c>
      <c r="E559" s="251" t="s">
        <v>21</v>
      </c>
      <c r="F559" s="252" t="s">
        <v>1067</v>
      </c>
      <c r="G559" s="249"/>
      <c r="H559" s="253">
        <v>8</v>
      </c>
      <c r="I559" s="254"/>
      <c r="J559" s="249"/>
      <c r="K559" s="249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160</v>
      </c>
      <c r="AU559" s="259" t="s">
        <v>81</v>
      </c>
      <c r="AV559" s="12" t="s">
        <v>81</v>
      </c>
      <c r="AW559" s="12" t="s">
        <v>35</v>
      </c>
      <c r="AX559" s="12" t="s">
        <v>78</v>
      </c>
      <c r="AY559" s="259" t="s">
        <v>150</v>
      </c>
    </row>
    <row r="560" s="1" customFormat="1" ht="16.5" customHeight="1">
      <c r="B560" s="47"/>
      <c r="C560" s="285" t="s">
        <v>1068</v>
      </c>
      <c r="D560" s="285" t="s">
        <v>329</v>
      </c>
      <c r="E560" s="286" t="s">
        <v>1069</v>
      </c>
      <c r="F560" s="287" t="s">
        <v>1070</v>
      </c>
      <c r="G560" s="288" t="s">
        <v>156</v>
      </c>
      <c r="H560" s="289">
        <v>8</v>
      </c>
      <c r="I560" s="290"/>
      <c r="J560" s="291">
        <f>ROUND(I560*H560,2)</f>
        <v>0</v>
      </c>
      <c r="K560" s="287" t="s">
        <v>157</v>
      </c>
      <c r="L560" s="292"/>
      <c r="M560" s="293" t="s">
        <v>21</v>
      </c>
      <c r="N560" s="294" t="s">
        <v>42</v>
      </c>
      <c r="O560" s="48"/>
      <c r="P560" s="245">
        <f>O560*H560</f>
        <v>0</v>
      </c>
      <c r="Q560" s="245">
        <v>0.20000000000000001</v>
      </c>
      <c r="R560" s="245">
        <f>Q560*H560</f>
        <v>1.6000000000000001</v>
      </c>
      <c r="S560" s="245">
        <v>0</v>
      </c>
      <c r="T560" s="246">
        <f>S560*H560</f>
        <v>0</v>
      </c>
      <c r="AR560" s="25" t="s">
        <v>198</v>
      </c>
      <c r="AT560" s="25" t="s">
        <v>329</v>
      </c>
      <c r="AU560" s="25" t="s">
        <v>81</v>
      </c>
      <c r="AY560" s="25" t="s">
        <v>150</v>
      </c>
      <c r="BE560" s="247">
        <f>IF(N560="základní",J560,0)</f>
        <v>0</v>
      </c>
      <c r="BF560" s="247">
        <f>IF(N560="snížená",J560,0)</f>
        <v>0</v>
      </c>
      <c r="BG560" s="247">
        <f>IF(N560="zákl. přenesená",J560,0)</f>
        <v>0</v>
      </c>
      <c r="BH560" s="247">
        <f>IF(N560="sníž. přenesená",J560,0)</f>
        <v>0</v>
      </c>
      <c r="BI560" s="247">
        <f>IF(N560="nulová",J560,0)</f>
        <v>0</v>
      </c>
      <c r="BJ560" s="25" t="s">
        <v>78</v>
      </c>
      <c r="BK560" s="247">
        <f>ROUND(I560*H560,2)</f>
        <v>0</v>
      </c>
      <c r="BL560" s="25" t="s">
        <v>158</v>
      </c>
      <c r="BM560" s="25" t="s">
        <v>1071</v>
      </c>
    </row>
    <row r="561" s="12" customFormat="1">
      <c r="B561" s="248"/>
      <c r="C561" s="249"/>
      <c r="D561" s="250" t="s">
        <v>160</v>
      </c>
      <c r="E561" s="251" t="s">
        <v>21</v>
      </c>
      <c r="F561" s="252" t="s">
        <v>1072</v>
      </c>
      <c r="G561" s="249"/>
      <c r="H561" s="253">
        <v>8</v>
      </c>
      <c r="I561" s="254"/>
      <c r="J561" s="249"/>
      <c r="K561" s="249"/>
      <c r="L561" s="255"/>
      <c r="M561" s="256"/>
      <c r="N561" s="257"/>
      <c r="O561" s="257"/>
      <c r="P561" s="257"/>
      <c r="Q561" s="257"/>
      <c r="R561" s="257"/>
      <c r="S561" s="257"/>
      <c r="T561" s="258"/>
      <c r="AT561" s="259" t="s">
        <v>160</v>
      </c>
      <c r="AU561" s="259" t="s">
        <v>81</v>
      </c>
      <c r="AV561" s="12" t="s">
        <v>81</v>
      </c>
      <c r="AW561" s="12" t="s">
        <v>35</v>
      </c>
      <c r="AX561" s="12" t="s">
        <v>78</v>
      </c>
      <c r="AY561" s="259" t="s">
        <v>150</v>
      </c>
    </row>
    <row r="562" s="1" customFormat="1" ht="25.5" customHeight="1">
      <c r="B562" s="47"/>
      <c r="C562" s="236" t="s">
        <v>1073</v>
      </c>
      <c r="D562" s="236" t="s">
        <v>153</v>
      </c>
      <c r="E562" s="237" t="s">
        <v>1074</v>
      </c>
      <c r="F562" s="238" t="s">
        <v>1075</v>
      </c>
      <c r="G562" s="239" t="s">
        <v>156</v>
      </c>
      <c r="H562" s="240">
        <v>2</v>
      </c>
      <c r="I562" s="241"/>
      <c r="J562" s="242">
        <f>ROUND(I562*H562,2)</f>
        <v>0</v>
      </c>
      <c r="K562" s="238" t="s">
        <v>157</v>
      </c>
      <c r="L562" s="73"/>
      <c r="M562" s="243" t="s">
        <v>21</v>
      </c>
      <c r="N562" s="244" t="s">
        <v>42</v>
      </c>
      <c r="O562" s="48"/>
      <c r="P562" s="245">
        <f>O562*H562</f>
        <v>0</v>
      </c>
      <c r="Q562" s="245">
        <v>0.0064900000000000001</v>
      </c>
      <c r="R562" s="245">
        <f>Q562*H562</f>
        <v>0.01298</v>
      </c>
      <c r="S562" s="245">
        <v>0</v>
      </c>
      <c r="T562" s="246">
        <f>S562*H562</f>
        <v>0</v>
      </c>
      <c r="AR562" s="25" t="s">
        <v>158</v>
      </c>
      <c r="AT562" s="25" t="s">
        <v>153</v>
      </c>
      <c r="AU562" s="25" t="s">
        <v>81</v>
      </c>
      <c r="AY562" s="25" t="s">
        <v>150</v>
      </c>
      <c r="BE562" s="247">
        <f>IF(N562="základní",J562,0)</f>
        <v>0</v>
      </c>
      <c r="BF562" s="247">
        <f>IF(N562="snížená",J562,0)</f>
        <v>0</v>
      </c>
      <c r="BG562" s="247">
        <f>IF(N562="zákl. přenesená",J562,0)</f>
        <v>0</v>
      </c>
      <c r="BH562" s="247">
        <f>IF(N562="sníž. přenesená",J562,0)</f>
        <v>0</v>
      </c>
      <c r="BI562" s="247">
        <f>IF(N562="nulová",J562,0)</f>
        <v>0</v>
      </c>
      <c r="BJ562" s="25" t="s">
        <v>78</v>
      </c>
      <c r="BK562" s="247">
        <f>ROUND(I562*H562,2)</f>
        <v>0</v>
      </c>
      <c r="BL562" s="25" t="s">
        <v>158</v>
      </c>
      <c r="BM562" s="25" t="s">
        <v>1076</v>
      </c>
    </row>
    <row r="563" s="1" customFormat="1" ht="16.5" customHeight="1">
      <c r="B563" s="47"/>
      <c r="C563" s="236" t="s">
        <v>1077</v>
      </c>
      <c r="D563" s="236" t="s">
        <v>153</v>
      </c>
      <c r="E563" s="237" t="s">
        <v>1078</v>
      </c>
      <c r="F563" s="238" t="s">
        <v>1079</v>
      </c>
      <c r="G563" s="239" t="s">
        <v>156</v>
      </c>
      <c r="H563" s="240">
        <v>140</v>
      </c>
      <c r="I563" s="241"/>
      <c r="J563" s="242">
        <f>ROUND(I563*H563,2)</f>
        <v>0</v>
      </c>
      <c r="K563" s="238" t="s">
        <v>157</v>
      </c>
      <c r="L563" s="73"/>
      <c r="M563" s="243" t="s">
        <v>21</v>
      </c>
      <c r="N563" s="244" t="s">
        <v>42</v>
      </c>
      <c r="O563" s="48"/>
      <c r="P563" s="245">
        <f>O563*H563</f>
        <v>0</v>
      </c>
      <c r="Q563" s="245">
        <v>0</v>
      </c>
      <c r="R563" s="245">
        <f>Q563*H563</f>
        <v>0</v>
      </c>
      <c r="S563" s="245">
        <v>0</v>
      </c>
      <c r="T563" s="246">
        <f>S563*H563</f>
        <v>0</v>
      </c>
      <c r="AR563" s="25" t="s">
        <v>158</v>
      </c>
      <c r="AT563" s="25" t="s">
        <v>153</v>
      </c>
      <c r="AU563" s="25" t="s">
        <v>81</v>
      </c>
      <c r="AY563" s="25" t="s">
        <v>150</v>
      </c>
      <c r="BE563" s="247">
        <f>IF(N563="základní",J563,0)</f>
        <v>0</v>
      </c>
      <c r="BF563" s="247">
        <f>IF(N563="snížená",J563,0)</f>
        <v>0</v>
      </c>
      <c r="BG563" s="247">
        <f>IF(N563="zákl. přenesená",J563,0)</f>
        <v>0</v>
      </c>
      <c r="BH563" s="247">
        <f>IF(N563="sníž. přenesená",J563,0)</f>
        <v>0</v>
      </c>
      <c r="BI563" s="247">
        <f>IF(N563="nulová",J563,0)</f>
        <v>0</v>
      </c>
      <c r="BJ563" s="25" t="s">
        <v>78</v>
      </c>
      <c r="BK563" s="247">
        <f>ROUND(I563*H563,2)</f>
        <v>0</v>
      </c>
      <c r="BL563" s="25" t="s">
        <v>158</v>
      </c>
      <c r="BM563" s="25" t="s">
        <v>1080</v>
      </c>
    </row>
    <row r="564" s="12" customFormat="1">
      <c r="B564" s="248"/>
      <c r="C564" s="249"/>
      <c r="D564" s="250" t="s">
        <v>160</v>
      </c>
      <c r="E564" s="251" t="s">
        <v>21</v>
      </c>
      <c r="F564" s="252" t="s">
        <v>1081</v>
      </c>
      <c r="G564" s="249"/>
      <c r="H564" s="253">
        <v>140</v>
      </c>
      <c r="I564" s="254"/>
      <c r="J564" s="249"/>
      <c r="K564" s="249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160</v>
      </c>
      <c r="AU564" s="259" t="s">
        <v>81</v>
      </c>
      <c r="AV564" s="12" t="s">
        <v>81</v>
      </c>
      <c r="AW564" s="12" t="s">
        <v>35</v>
      </c>
      <c r="AX564" s="12" t="s">
        <v>78</v>
      </c>
      <c r="AY564" s="259" t="s">
        <v>150</v>
      </c>
    </row>
    <row r="565" s="1" customFormat="1" ht="25.5" customHeight="1">
      <c r="B565" s="47"/>
      <c r="C565" s="285" t="s">
        <v>1082</v>
      </c>
      <c r="D565" s="285" t="s">
        <v>329</v>
      </c>
      <c r="E565" s="286" t="s">
        <v>1083</v>
      </c>
      <c r="F565" s="287" t="s">
        <v>1084</v>
      </c>
      <c r="G565" s="288" t="s">
        <v>156</v>
      </c>
      <c r="H565" s="289">
        <v>140</v>
      </c>
      <c r="I565" s="290"/>
      <c r="J565" s="291">
        <f>ROUND(I565*H565,2)</f>
        <v>0</v>
      </c>
      <c r="K565" s="287" t="s">
        <v>157</v>
      </c>
      <c r="L565" s="292"/>
      <c r="M565" s="293" t="s">
        <v>21</v>
      </c>
      <c r="N565" s="294" t="s">
        <v>42</v>
      </c>
      <c r="O565" s="48"/>
      <c r="P565" s="245">
        <f>O565*H565</f>
        <v>0</v>
      </c>
      <c r="Q565" s="245">
        <v>0.0053</v>
      </c>
      <c r="R565" s="245">
        <f>Q565*H565</f>
        <v>0.74199999999999999</v>
      </c>
      <c r="S565" s="245">
        <v>0</v>
      </c>
      <c r="T565" s="246">
        <f>S565*H565</f>
        <v>0</v>
      </c>
      <c r="AR565" s="25" t="s">
        <v>198</v>
      </c>
      <c r="AT565" s="25" t="s">
        <v>329</v>
      </c>
      <c r="AU565" s="25" t="s">
        <v>81</v>
      </c>
      <c r="AY565" s="25" t="s">
        <v>150</v>
      </c>
      <c r="BE565" s="247">
        <f>IF(N565="základní",J565,0)</f>
        <v>0</v>
      </c>
      <c r="BF565" s="247">
        <f>IF(N565="snížená",J565,0)</f>
        <v>0</v>
      </c>
      <c r="BG565" s="247">
        <f>IF(N565="zákl. přenesená",J565,0)</f>
        <v>0</v>
      </c>
      <c r="BH565" s="247">
        <f>IF(N565="sníž. přenesená",J565,0)</f>
        <v>0</v>
      </c>
      <c r="BI565" s="247">
        <f>IF(N565="nulová",J565,0)</f>
        <v>0</v>
      </c>
      <c r="BJ565" s="25" t="s">
        <v>78</v>
      </c>
      <c r="BK565" s="247">
        <f>ROUND(I565*H565,2)</f>
        <v>0</v>
      </c>
      <c r="BL565" s="25" t="s">
        <v>158</v>
      </c>
      <c r="BM565" s="25" t="s">
        <v>1085</v>
      </c>
    </row>
    <row r="566" s="1" customFormat="1" ht="25.5" customHeight="1">
      <c r="B566" s="47"/>
      <c r="C566" s="236" t="s">
        <v>1086</v>
      </c>
      <c r="D566" s="236" t="s">
        <v>153</v>
      </c>
      <c r="E566" s="237" t="s">
        <v>1087</v>
      </c>
      <c r="F566" s="238" t="s">
        <v>1088</v>
      </c>
      <c r="G566" s="239" t="s">
        <v>297</v>
      </c>
      <c r="H566" s="240">
        <v>279.19999999999999</v>
      </c>
      <c r="I566" s="241"/>
      <c r="J566" s="242">
        <f>ROUND(I566*H566,2)</f>
        <v>0</v>
      </c>
      <c r="K566" s="238" t="s">
        <v>157</v>
      </c>
      <c r="L566" s="73"/>
      <c r="M566" s="243" t="s">
        <v>21</v>
      </c>
      <c r="N566" s="244" t="s">
        <v>42</v>
      </c>
      <c r="O566" s="48"/>
      <c r="P566" s="245">
        <f>O566*H566</f>
        <v>0</v>
      </c>
      <c r="Q566" s="245">
        <v>0</v>
      </c>
      <c r="R566" s="245">
        <f>Q566*H566</f>
        <v>0</v>
      </c>
      <c r="S566" s="245">
        <v>0</v>
      </c>
      <c r="T566" s="246">
        <f>S566*H566</f>
        <v>0</v>
      </c>
      <c r="AR566" s="25" t="s">
        <v>158</v>
      </c>
      <c r="AT566" s="25" t="s">
        <v>153</v>
      </c>
      <c r="AU566" s="25" t="s">
        <v>81</v>
      </c>
      <c r="AY566" s="25" t="s">
        <v>150</v>
      </c>
      <c r="BE566" s="247">
        <f>IF(N566="základní",J566,0)</f>
        <v>0</v>
      </c>
      <c r="BF566" s="247">
        <f>IF(N566="snížená",J566,0)</f>
        <v>0</v>
      </c>
      <c r="BG566" s="247">
        <f>IF(N566="zákl. přenesená",J566,0)</f>
        <v>0</v>
      </c>
      <c r="BH566" s="247">
        <f>IF(N566="sníž. přenesená",J566,0)</f>
        <v>0</v>
      </c>
      <c r="BI566" s="247">
        <f>IF(N566="nulová",J566,0)</f>
        <v>0</v>
      </c>
      <c r="BJ566" s="25" t="s">
        <v>78</v>
      </c>
      <c r="BK566" s="247">
        <f>ROUND(I566*H566,2)</f>
        <v>0</v>
      </c>
      <c r="BL566" s="25" t="s">
        <v>158</v>
      </c>
      <c r="BM566" s="25" t="s">
        <v>1089</v>
      </c>
    </row>
    <row r="567" s="12" customFormat="1">
      <c r="B567" s="248"/>
      <c r="C567" s="249"/>
      <c r="D567" s="250" t="s">
        <v>160</v>
      </c>
      <c r="E567" s="251" t="s">
        <v>21</v>
      </c>
      <c r="F567" s="252" t="s">
        <v>1090</v>
      </c>
      <c r="G567" s="249"/>
      <c r="H567" s="253">
        <v>230.19999999999999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AT567" s="259" t="s">
        <v>160</v>
      </c>
      <c r="AU567" s="259" t="s">
        <v>81</v>
      </c>
      <c r="AV567" s="12" t="s">
        <v>81</v>
      </c>
      <c r="AW567" s="12" t="s">
        <v>35</v>
      </c>
      <c r="AX567" s="12" t="s">
        <v>71</v>
      </c>
      <c r="AY567" s="259" t="s">
        <v>150</v>
      </c>
    </row>
    <row r="568" s="12" customFormat="1">
      <c r="B568" s="248"/>
      <c r="C568" s="249"/>
      <c r="D568" s="250" t="s">
        <v>160</v>
      </c>
      <c r="E568" s="251" t="s">
        <v>21</v>
      </c>
      <c r="F568" s="252" t="s">
        <v>1091</v>
      </c>
      <c r="G568" s="249"/>
      <c r="H568" s="253">
        <v>49</v>
      </c>
      <c r="I568" s="254"/>
      <c r="J568" s="249"/>
      <c r="K568" s="249"/>
      <c r="L568" s="255"/>
      <c r="M568" s="256"/>
      <c r="N568" s="257"/>
      <c r="O568" s="257"/>
      <c r="P568" s="257"/>
      <c r="Q568" s="257"/>
      <c r="R568" s="257"/>
      <c r="S568" s="257"/>
      <c r="T568" s="258"/>
      <c r="AT568" s="259" t="s">
        <v>160</v>
      </c>
      <c r="AU568" s="259" t="s">
        <v>81</v>
      </c>
      <c r="AV568" s="12" t="s">
        <v>81</v>
      </c>
      <c r="AW568" s="12" t="s">
        <v>35</v>
      </c>
      <c r="AX568" s="12" t="s">
        <v>71</v>
      </c>
      <c r="AY568" s="259" t="s">
        <v>150</v>
      </c>
    </row>
    <row r="569" s="13" customFormat="1">
      <c r="B569" s="260"/>
      <c r="C569" s="261"/>
      <c r="D569" s="250" t="s">
        <v>160</v>
      </c>
      <c r="E569" s="262" t="s">
        <v>21</v>
      </c>
      <c r="F569" s="263" t="s">
        <v>164</v>
      </c>
      <c r="G569" s="261"/>
      <c r="H569" s="264">
        <v>279.19999999999999</v>
      </c>
      <c r="I569" s="265"/>
      <c r="J569" s="261"/>
      <c r="K569" s="261"/>
      <c r="L569" s="266"/>
      <c r="M569" s="267"/>
      <c r="N569" s="268"/>
      <c r="O569" s="268"/>
      <c r="P569" s="268"/>
      <c r="Q569" s="268"/>
      <c r="R569" s="268"/>
      <c r="S569" s="268"/>
      <c r="T569" s="269"/>
      <c r="AT569" s="270" t="s">
        <v>160</v>
      </c>
      <c r="AU569" s="270" t="s">
        <v>81</v>
      </c>
      <c r="AV569" s="13" t="s">
        <v>158</v>
      </c>
      <c r="AW569" s="13" t="s">
        <v>35</v>
      </c>
      <c r="AX569" s="13" t="s">
        <v>78</v>
      </c>
      <c r="AY569" s="270" t="s">
        <v>150</v>
      </c>
    </row>
    <row r="570" s="1" customFormat="1" ht="16.5" customHeight="1">
      <c r="B570" s="47"/>
      <c r="C570" s="285" t="s">
        <v>1092</v>
      </c>
      <c r="D570" s="285" t="s">
        <v>329</v>
      </c>
      <c r="E570" s="286" t="s">
        <v>1093</v>
      </c>
      <c r="F570" s="287" t="s">
        <v>1094</v>
      </c>
      <c r="G570" s="288" t="s">
        <v>297</v>
      </c>
      <c r="H570" s="289">
        <v>279.19999999999999</v>
      </c>
      <c r="I570" s="290"/>
      <c r="J570" s="291">
        <f>ROUND(I570*H570,2)</f>
        <v>0</v>
      </c>
      <c r="K570" s="287" t="s">
        <v>157</v>
      </c>
      <c r="L570" s="292"/>
      <c r="M570" s="293" t="s">
        <v>21</v>
      </c>
      <c r="N570" s="294" t="s">
        <v>42</v>
      </c>
      <c r="O570" s="48"/>
      <c r="P570" s="245">
        <f>O570*H570</f>
        <v>0</v>
      </c>
      <c r="Q570" s="245">
        <v>0.014200000000000001</v>
      </c>
      <c r="R570" s="245">
        <f>Q570*H570</f>
        <v>3.9646400000000002</v>
      </c>
      <c r="S570" s="245">
        <v>0</v>
      </c>
      <c r="T570" s="246">
        <f>S570*H570</f>
        <v>0</v>
      </c>
      <c r="AR570" s="25" t="s">
        <v>198</v>
      </c>
      <c r="AT570" s="25" t="s">
        <v>329</v>
      </c>
      <c r="AU570" s="25" t="s">
        <v>81</v>
      </c>
      <c r="AY570" s="25" t="s">
        <v>150</v>
      </c>
      <c r="BE570" s="247">
        <f>IF(N570="základní",J570,0)</f>
        <v>0</v>
      </c>
      <c r="BF570" s="247">
        <f>IF(N570="snížená",J570,0)</f>
        <v>0</v>
      </c>
      <c r="BG570" s="247">
        <f>IF(N570="zákl. přenesená",J570,0)</f>
        <v>0</v>
      </c>
      <c r="BH570" s="247">
        <f>IF(N570="sníž. přenesená",J570,0)</f>
        <v>0</v>
      </c>
      <c r="BI570" s="247">
        <f>IF(N570="nulová",J570,0)</f>
        <v>0</v>
      </c>
      <c r="BJ570" s="25" t="s">
        <v>78</v>
      </c>
      <c r="BK570" s="247">
        <f>ROUND(I570*H570,2)</f>
        <v>0</v>
      </c>
      <c r="BL570" s="25" t="s">
        <v>158</v>
      </c>
      <c r="BM570" s="25" t="s">
        <v>1095</v>
      </c>
    </row>
    <row r="571" s="12" customFormat="1">
      <c r="B571" s="248"/>
      <c r="C571" s="249"/>
      <c r="D571" s="250" t="s">
        <v>160</v>
      </c>
      <c r="E571" s="251" t="s">
        <v>21</v>
      </c>
      <c r="F571" s="252" t="s">
        <v>1096</v>
      </c>
      <c r="G571" s="249"/>
      <c r="H571" s="253">
        <v>279.19999999999999</v>
      </c>
      <c r="I571" s="254"/>
      <c r="J571" s="249"/>
      <c r="K571" s="249"/>
      <c r="L571" s="255"/>
      <c r="M571" s="256"/>
      <c r="N571" s="257"/>
      <c r="O571" s="257"/>
      <c r="P571" s="257"/>
      <c r="Q571" s="257"/>
      <c r="R571" s="257"/>
      <c r="S571" s="257"/>
      <c r="T571" s="258"/>
      <c r="AT571" s="259" t="s">
        <v>160</v>
      </c>
      <c r="AU571" s="259" t="s">
        <v>81</v>
      </c>
      <c r="AV571" s="12" t="s">
        <v>81</v>
      </c>
      <c r="AW571" s="12" t="s">
        <v>35</v>
      </c>
      <c r="AX571" s="12" t="s">
        <v>78</v>
      </c>
      <c r="AY571" s="259" t="s">
        <v>150</v>
      </c>
    </row>
    <row r="572" s="1" customFormat="1" ht="25.5" customHeight="1">
      <c r="B572" s="47"/>
      <c r="C572" s="236" t="s">
        <v>1097</v>
      </c>
      <c r="D572" s="236" t="s">
        <v>153</v>
      </c>
      <c r="E572" s="237" t="s">
        <v>1098</v>
      </c>
      <c r="F572" s="238" t="s">
        <v>1099</v>
      </c>
      <c r="G572" s="239" t="s">
        <v>252</v>
      </c>
      <c r="H572" s="240">
        <v>158</v>
      </c>
      <c r="I572" s="241"/>
      <c r="J572" s="242">
        <f>ROUND(I572*H572,2)</f>
        <v>0</v>
      </c>
      <c r="K572" s="238" t="s">
        <v>157</v>
      </c>
      <c r="L572" s="73"/>
      <c r="M572" s="243" t="s">
        <v>21</v>
      </c>
      <c r="N572" s="244" t="s">
        <v>42</v>
      </c>
      <c r="O572" s="48"/>
      <c r="P572" s="245">
        <f>O572*H572</f>
        <v>0</v>
      </c>
      <c r="Q572" s="245">
        <v>0</v>
      </c>
      <c r="R572" s="245">
        <f>Q572*H572</f>
        <v>0</v>
      </c>
      <c r="S572" s="245">
        <v>0.00069999999999999999</v>
      </c>
      <c r="T572" s="246">
        <f>S572*H572</f>
        <v>0.1106</v>
      </c>
      <c r="AR572" s="25" t="s">
        <v>158</v>
      </c>
      <c r="AT572" s="25" t="s">
        <v>153</v>
      </c>
      <c r="AU572" s="25" t="s">
        <v>81</v>
      </c>
      <c r="AY572" s="25" t="s">
        <v>150</v>
      </c>
      <c r="BE572" s="247">
        <f>IF(N572="základní",J572,0)</f>
        <v>0</v>
      </c>
      <c r="BF572" s="247">
        <f>IF(N572="snížená",J572,0)</f>
        <v>0</v>
      </c>
      <c r="BG572" s="247">
        <f>IF(N572="zákl. přenesená",J572,0)</f>
        <v>0</v>
      </c>
      <c r="BH572" s="247">
        <f>IF(N572="sníž. přenesená",J572,0)</f>
        <v>0</v>
      </c>
      <c r="BI572" s="247">
        <f>IF(N572="nulová",J572,0)</f>
        <v>0</v>
      </c>
      <c r="BJ572" s="25" t="s">
        <v>78</v>
      </c>
      <c r="BK572" s="247">
        <f>ROUND(I572*H572,2)</f>
        <v>0</v>
      </c>
      <c r="BL572" s="25" t="s">
        <v>158</v>
      </c>
      <c r="BM572" s="25" t="s">
        <v>1100</v>
      </c>
    </row>
    <row r="573" s="12" customFormat="1">
      <c r="B573" s="248"/>
      <c r="C573" s="249"/>
      <c r="D573" s="250" t="s">
        <v>160</v>
      </c>
      <c r="E573" s="251" t="s">
        <v>21</v>
      </c>
      <c r="F573" s="252" t="s">
        <v>1101</v>
      </c>
      <c r="G573" s="249"/>
      <c r="H573" s="253">
        <v>158</v>
      </c>
      <c r="I573" s="254"/>
      <c r="J573" s="249"/>
      <c r="K573" s="249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160</v>
      </c>
      <c r="AU573" s="259" t="s">
        <v>81</v>
      </c>
      <c r="AV573" s="12" t="s">
        <v>81</v>
      </c>
      <c r="AW573" s="12" t="s">
        <v>35</v>
      </c>
      <c r="AX573" s="12" t="s">
        <v>78</v>
      </c>
      <c r="AY573" s="259" t="s">
        <v>150</v>
      </c>
    </row>
    <row r="574" s="1" customFormat="1" ht="16.5" customHeight="1">
      <c r="B574" s="47"/>
      <c r="C574" s="236" t="s">
        <v>1102</v>
      </c>
      <c r="D574" s="236" t="s">
        <v>153</v>
      </c>
      <c r="E574" s="237" t="s">
        <v>1103</v>
      </c>
      <c r="F574" s="238" t="s">
        <v>1104</v>
      </c>
      <c r="G574" s="239" t="s">
        <v>252</v>
      </c>
      <c r="H574" s="240">
        <v>1447.3250000000001</v>
      </c>
      <c r="I574" s="241"/>
      <c r="J574" s="242">
        <f>ROUND(I574*H574,2)</f>
        <v>0</v>
      </c>
      <c r="K574" s="238" t="s">
        <v>157</v>
      </c>
      <c r="L574" s="73"/>
      <c r="M574" s="243" t="s">
        <v>21</v>
      </c>
      <c r="N574" s="244" t="s">
        <v>42</v>
      </c>
      <c r="O574" s="48"/>
      <c r="P574" s="245">
        <f>O574*H574</f>
        <v>0</v>
      </c>
      <c r="Q574" s="245">
        <v>0</v>
      </c>
      <c r="R574" s="245">
        <f>Q574*H574</f>
        <v>0</v>
      </c>
      <c r="S574" s="245">
        <v>0</v>
      </c>
      <c r="T574" s="246">
        <f>S574*H574</f>
        <v>0</v>
      </c>
      <c r="AR574" s="25" t="s">
        <v>158</v>
      </c>
      <c r="AT574" s="25" t="s">
        <v>153</v>
      </c>
      <c r="AU574" s="25" t="s">
        <v>81</v>
      </c>
      <c r="AY574" s="25" t="s">
        <v>150</v>
      </c>
      <c r="BE574" s="247">
        <f>IF(N574="základní",J574,0)</f>
        <v>0</v>
      </c>
      <c r="BF574" s="247">
        <f>IF(N574="snížená",J574,0)</f>
        <v>0</v>
      </c>
      <c r="BG574" s="247">
        <f>IF(N574="zákl. přenesená",J574,0)</f>
        <v>0</v>
      </c>
      <c r="BH574" s="247">
        <f>IF(N574="sníž. přenesená",J574,0)</f>
        <v>0</v>
      </c>
      <c r="BI574" s="247">
        <f>IF(N574="nulová",J574,0)</f>
        <v>0</v>
      </c>
      <c r="BJ574" s="25" t="s">
        <v>78</v>
      </c>
      <c r="BK574" s="247">
        <f>ROUND(I574*H574,2)</f>
        <v>0</v>
      </c>
      <c r="BL574" s="25" t="s">
        <v>158</v>
      </c>
      <c r="BM574" s="25" t="s">
        <v>1105</v>
      </c>
    </row>
    <row r="575" s="14" customFormat="1">
      <c r="B575" s="271"/>
      <c r="C575" s="272"/>
      <c r="D575" s="250" t="s">
        <v>160</v>
      </c>
      <c r="E575" s="273" t="s">
        <v>21</v>
      </c>
      <c r="F575" s="274" t="s">
        <v>1106</v>
      </c>
      <c r="G575" s="272"/>
      <c r="H575" s="273" t="s">
        <v>21</v>
      </c>
      <c r="I575" s="275"/>
      <c r="J575" s="272"/>
      <c r="K575" s="272"/>
      <c r="L575" s="276"/>
      <c r="M575" s="277"/>
      <c r="N575" s="278"/>
      <c r="O575" s="278"/>
      <c r="P575" s="278"/>
      <c r="Q575" s="278"/>
      <c r="R575" s="278"/>
      <c r="S575" s="278"/>
      <c r="T575" s="279"/>
      <c r="AT575" s="280" t="s">
        <v>160</v>
      </c>
      <c r="AU575" s="280" t="s">
        <v>81</v>
      </c>
      <c r="AV575" s="14" t="s">
        <v>78</v>
      </c>
      <c r="AW575" s="14" t="s">
        <v>35</v>
      </c>
      <c r="AX575" s="14" t="s">
        <v>71</v>
      </c>
      <c r="AY575" s="280" t="s">
        <v>150</v>
      </c>
    </row>
    <row r="576" s="12" customFormat="1">
      <c r="B576" s="248"/>
      <c r="C576" s="249"/>
      <c r="D576" s="250" t="s">
        <v>160</v>
      </c>
      <c r="E576" s="251" t="s">
        <v>21</v>
      </c>
      <c r="F576" s="252" t="s">
        <v>1107</v>
      </c>
      <c r="G576" s="249"/>
      <c r="H576" s="253">
        <v>1447.3250000000001</v>
      </c>
      <c r="I576" s="254"/>
      <c r="J576" s="249"/>
      <c r="K576" s="249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160</v>
      </c>
      <c r="AU576" s="259" t="s">
        <v>81</v>
      </c>
      <c r="AV576" s="12" t="s">
        <v>81</v>
      </c>
      <c r="AW576" s="12" t="s">
        <v>35</v>
      </c>
      <c r="AX576" s="12" t="s">
        <v>78</v>
      </c>
      <c r="AY576" s="259" t="s">
        <v>150</v>
      </c>
    </row>
    <row r="577" s="1" customFormat="1" ht="25.5" customHeight="1">
      <c r="B577" s="47"/>
      <c r="C577" s="236" t="s">
        <v>1108</v>
      </c>
      <c r="D577" s="236" t="s">
        <v>153</v>
      </c>
      <c r="E577" s="237" t="s">
        <v>1109</v>
      </c>
      <c r="F577" s="238" t="s">
        <v>1110</v>
      </c>
      <c r="G577" s="239" t="s">
        <v>252</v>
      </c>
      <c r="H577" s="240">
        <v>529.45000000000005</v>
      </c>
      <c r="I577" s="241"/>
      <c r="J577" s="242">
        <f>ROUND(I577*H577,2)</f>
        <v>0</v>
      </c>
      <c r="K577" s="238" t="s">
        <v>157</v>
      </c>
      <c r="L577" s="73"/>
      <c r="M577" s="243" t="s">
        <v>21</v>
      </c>
      <c r="N577" s="244" t="s">
        <v>42</v>
      </c>
      <c r="O577" s="48"/>
      <c r="P577" s="245">
        <f>O577*H577</f>
        <v>0</v>
      </c>
      <c r="Q577" s="245">
        <v>0</v>
      </c>
      <c r="R577" s="245">
        <f>Q577*H577</f>
        <v>0</v>
      </c>
      <c r="S577" s="245">
        <v>0</v>
      </c>
      <c r="T577" s="246">
        <f>S577*H577</f>
        <v>0</v>
      </c>
      <c r="AR577" s="25" t="s">
        <v>158</v>
      </c>
      <c r="AT577" s="25" t="s">
        <v>153</v>
      </c>
      <c r="AU577" s="25" t="s">
        <v>81</v>
      </c>
      <c r="AY577" s="25" t="s">
        <v>150</v>
      </c>
      <c r="BE577" s="247">
        <f>IF(N577="základní",J577,0)</f>
        <v>0</v>
      </c>
      <c r="BF577" s="247">
        <f>IF(N577="snížená",J577,0)</f>
        <v>0</v>
      </c>
      <c r="BG577" s="247">
        <f>IF(N577="zákl. přenesená",J577,0)</f>
        <v>0</v>
      </c>
      <c r="BH577" s="247">
        <f>IF(N577="sníž. přenesená",J577,0)</f>
        <v>0</v>
      </c>
      <c r="BI577" s="247">
        <f>IF(N577="nulová",J577,0)</f>
        <v>0</v>
      </c>
      <c r="BJ577" s="25" t="s">
        <v>78</v>
      </c>
      <c r="BK577" s="247">
        <f>ROUND(I577*H577,2)</f>
        <v>0</v>
      </c>
      <c r="BL577" s="25" t="s">
        <v>158</v>
      </c>
      <c r="BM577" s="25" t="s">
        <v>1111</v>
      </c>
    </row>
    <row r="578" s="14" customFormat="1">
      <c r="B578" s="271"/>
      <c r="C578" s="272"/>
      <c r="D578" s="250" t="s">
        <v>160</v>
      </c>
      <c r="E578" s="273" t="s">
        <v>21</v>
      </c>
      <c r="F578" s="274" t="s">
        <v>1112</v>
      </c>
      <c r="G578" s="272"/>
      <c r="H578" s="273" t="s">
        <v>21</v>
      </c>
      <c r="I578" s="275"/>
      <c r="J578" s="272"/>
      <c r="K578" s="272"/>
      <c r="L578" s="276"/>
      <c r="M578" s="277"/>
      <c r="N578" s="278"/>
      <c r="O578" s="278"/>
      <c r="P578" s="278"/>
      <c r="Q578" s="278"/>
      <c r="R578" s="278"/>
      <c r="S578" s="278"/>
      <c r="T578" s="279"/>
      <c r="AT578" s="280" t="s">
        <v>160</v>
      </c>
      <c r="AU578" s="280" t="s">
        <v>81</v>
      </c>
      <c r="AV578" s="14" t="s">
        <v>78</v>
      </c>
      <c r="AW578" s="14" t="s">
        <v>35</v>
      </c>
      <c r="AX578" s="14" t="s">
        <v>71</v>
      </c>
      <c r="AY578" s="280" t="s">
        <v>150</v>
      </c>
    </row>
    <row r="579" s="12" customFormat="1">
      <c r="B579" s="248"/>
      <c r="C579" s="249"/>
      <c r="D579" s="250" t="s">
        <v>160</v>
      </c>
      <c r="E579" s="251" t="s">
        <v>21</v>
      </c>
      <c r="F579" s="252" t="s">
        <v>1113</v>
      </c>
      <c r="G579" s="249"/>
      <c r="H579" s="253">
        <v>164.5</v>
      </c>
      <c r="I579" s="254"/>
      <c r="J579" s="249"/>
      <c r="K579" s="249"/>
      <c r="L579" s="255"/>
      <c r="M579" s="256"/>
      <c r="N579" s="257"/>
      <c r="O579" s="257"/>
      <c r="P579" s="257"/>
      <c r="Q579" s="257"/>
      <c r="R579" s="257"/>
      <c r="S579" s="257"/>
      <c r="T579" s="258"/>
      <c r="AT579" s="259" t="s">
        <v>160</v>
      </c>
      <c r="AU579" s="259" t="s">
        <v>81</v>
      </c>
      <c r="AV579" s="12" t="s">
        <v>81</v>
      </c>
      <c r="AW579" s="12" t="s">
        <v>35</v>
      </c>
      <c r="AX579" s="12" t="s">
        <v>71</v>
      </c>
      <c r="AY579" s="259" t="s">
        <v>150</v>
      </c>
    </row>
    <row r="580" s="12" customFormat="1">
      <c r="B580" s="248"/>
      <c r="C580" s="249"/>
      <c r="D580" s="250" t="s">
        <v>160</v>
      </c>
      <c r="E580" s="251" t="s">
        <v>21</v>
      </c>
      <c r="F580" s="252" t="s">
        <v>1114</v>
      </c>
      <c r="G580" s="249"/>
      <c r="H580" s="253">
        <v>57.75</v>
      </c>
      <c r="I580" s="254"/>
      <c r="J580" s="249"/>
      <c r="K580" s="249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160</v>
      </c>
      <c r="AU580" s="259" t="s">
        <v>81</v>
      </c>
      <c r="AV580" s="12" t="s">
        <v>81</v>
      </c>
      <c r="AW580" s="12" t="s">
        <v>35</v>
      </c>
      <c r="AX580" s="12" t="s">
        <v>71</v>
      </c>
      <c r="AY580" s="259" t="s">
        <v>150</v>
      </c>
    </row>
    <row r="581" s="12" customFormat="1">
      <c r="B581" s="248"/>
      <c r="C581" s="249"/>
      <c r="D581" s="250" t="s">
        <v>160</v>
      </c>
      <c r="E581" s="251" t="s">
        <v>21</v>
      </c>
      <c r="F581" s="252" t="s">
        <v>1115</v>
      </c>
      <c r="G581" s="249"/>
      <c r="H581" s="253">
        <v>307.19999999999999</v>
      </c>
      <c r="I581" s="254"/>
      <c r="J581" s="249"/>
      <c r="K581" s="249"/>
      <c r="L581" s="255"/>
      <c r="M581" s="256"/>
      <c r="N581" s="257"/>
      <c r="O581" s="257"/>
      <c r="P581" s="257"/>
      <c r="Q581" s="257"/>
      <c r="R581" s="257"/>
      <c r="S581" s="257"/>
      <c r="T581" s="258"/>
      <c r="AT581" s="259" t="s">
        <v>160</v>
      </c>
      <c r="AU581" s="259" t="s">
        <v>81</v>
      </c>
      <c r="AV581" s="12" t="s">
        <v>81</v>
      </c>
      <c r="AW581" s="12" t="s">
        <v>35</v>
      </c>
      <c r="AX581" s="12" t="s">
        <v>71</v>
      </c>
      <c r="AY581" s="259" t="s">
        <v>150</v>
      </c>
    </row>
    <row r="582" s="13" customFormat="1">
      <c r="B582" s="260"/>
      <c r="C582" s="261"/>
      <c r="D582" s="250" t="s">
        <v>160</v>
      </c>
      <c r="E582" s="262" t="s">
        <v>21</v>
      </c>
      <c r="F582" s="263" t="s">
        <v>164</v>
      </c>
      <c r="G582" s="261"/>
      <c r="H582" s="264">
        <v>529.45000000000005</v>
      </c>
      <c r="I582" s="265"/>
      <c r="J582" s="261"/>
      <c r="K582" s="261"/>
      <c r="L582" s="266"/>
      <c r="M582" s="267"/>
      <c r="N582" s="268"/>
      <c r="O582" s="268"/>
      <c r="P582" s="268"/>
      <c r="Q582" s="268"/>
      <c r="R582" s="268"/>
      <c r="S582" s="268"/>
      <c r="T582" s="269"/>
      <c r="AT582" s="270" t="s">
        <v>160</v>
      </c>
      <c r="AU582" s="270" t="s">
        <v>81</v>
      </c>
      <c r="AV582" s="13" t="s">
        <v>158</v>
      </c>
      <c r="AW582" s="13" t="s">
        <v>35</v>
      </c>
      <c r="AX582" s="13" t="s">
        <v>78</v>
      </c>
      <c r="AY582" s="270" t="s">
        <v>150</v>
      </c>
    </row>
    <row r="583" s="1" customFormat="1" ht="25.5" customHeight="1">
      <c r="B583" s="47"/>
      <c r="C583" s="236" t="s">
        <v>1116</v>
      </c>
      <c r="D583" s="236" t="s">
        <v>153</v>
      </c>
      <c r="E583" s="237" t="s">
        <v>1117</v>
      </c>
      <c r="F583" s="238" t="s">
        <v>1118</v>
      </c>
      <c r="G583" s="239" t="s">
        <v>252</v>
      </c>
      <c r="H583" s="240">
        <v>15883.5</v>
      </c>
      <c r="I583" s="241"/>
      <c r="J583" s="242">
        <f>ROUND(I583*H583,2)</f>
        <v>0</v>
      </c>
      <c r="K583" s="238" t="s">
        <v>157</v>
      </c>
      <c r="L583" s="73"/>
      <c r="M583" s="243" t="s">
        <v>21</v>
      </c>
      <c r="N583" s="244" t="s">
        <v>42</v>
      </c>
      <c r="O583" s="48"/>
      <c r="P583" s="245">
        <f>O583*H583</f>
        <v>0</v>
      </c>
      <c r="Q583" s="245">
        <v>0</v>
      </c>
      <c r="R583" s="245">
        <f>Q583*H583</f>
        <v>0</v>
      </c>
      <c r="S583" s="245">
        <v>0</v>
      </c>
      <c r="T583" s="246">
        <f>S583*H583</f>
        <v>0</v>
      </c>
      <c r="AR583" s="25" t="s">
        <v>158</v>
      </c>
      <c r="AT583" s="25" t="s">
        <v>153</v>
      </c>
      <c r="AU583" s="25" t="s">
        <v>81</v>
      </c>
      <c r="AY583" s="25" t="s">
        <v>150</v>
      </c>
      <c r="BE583" s="247">
        <f>IF(N583="základní",J583,0)</f>
        <v>0</v>
      </c>
      <c r="BF583" s="247">
        <f>IF(N583="snížená",J583,0)</f>
        <v>0</v>
      </c>
      <c r="BG583" s="247">
        <f>IF(N583="zákl. přenesená",J583,0)</f>
        <v>0</v>
      </c>
      <c r="BH583" s="247">
        <f>IF(N583="sníž. přenesená",J583,0)</f>
        <v>0</v>
      </c>
      <c r="BI583" s="247">
        <f>IF(N583="nulová",J583,0)</f>
        <v>0</v>
      </c>
      <c r="BJ583" s="25" t="s">
        <v>78</v>
      </c>
      <c r="BK583" s="247">
        <f>ROUND(I583*H583,2)</f>
        <v>0</v>
      </c>
      <c r="BL583" s="25" t="s">
        <v>158</v>
      </c>
      <c r="BM583" s="25" t="s">
        <v>1119</v>
      </c>
    </row>
    <row r="584" s="14" customFormat="1">
      <c r="B584" s="271"/>
      <c r="C584" s="272"/>
      <c r="D584" s="250" t="s">
        <v>160</v>
      </c>
      <c r="E584" s="273" t="s">
        <v>21</v>
      </c>
      <c r="F584" s="274" t="s">
        <v>1120</v>
      </c>
      <c r="G584" s="272"/>
      <c r="H584" s="273" t="s">
        <v>21</v>
      </c>
      <c r="I584" s="275"/>
      <c r="J584" s="272"/>
      <c r="K584" s="272"/>
      <c r="L584" s="276"/>
      <c r="M584" s="277"/>
      <c r="N584" s="278"/>
      <c r="O584" s="278"/>
      <c r="P584" s="278"/>
      <c r="Q584" s="278"/>
      <c r="R584" s="278"/>
      <c r="S584" s="278"/>
      <c r="T584" s="279"/>
      <c r="AT584" s="280" t="s">
        <v>160</v>
      </c>
      <c r="AU584" s="280" t="s">
        <v>81</v>
      </c>
      <c r="AV584" s="14" t="s">
        <v>78</v>
      </c>
      <c r="AW584" s="14" t="s">
        <v>35</v>
      </c>
      <c r="AX584" s="14" t="s">
        <v>71</v>
      </c>
      <c r="AY584" s="280" t="s">
        <v>150</v>
      </c>
    </row>
    <row r="585" s="12" customFormat="1">
      <c r="B585" s="248"/>
      <c r="C585" s="249"/>
      <c r="D585" s="250" t="s">
        <v>160</v>
      </c>
      <c r="E585" s="251" t="s">
        <v>21</v>
      </c>
      <c r="F585" s="252" t="s">
        <v>1121</v>
      </c>
      <c r="G585" s="249"/>
      <c r="H585" s="253">
        <v>15883.5</v>
      </c>
      <c r="I585" s="254"/>
      <c r="J585" s="249"/>
      <c r="K585" s="249"/>
      <c r="L585" s="255"/>
      <c r="M585" s="256"/>
      <c r="N585" s="257"/>
      <c r="O585" s="257"/>
      <c r="P585" s="257"/>
      <c r="Q585" s="257"/>
      <c r="R585" s="257"/>
      <c r="S585" s="257"/>
      <c r="T585" s="258"/>
      <c r="AT585" s="259" t="s">
        <v>160</v>
      </c>
      <c r="AU585" s="259" t="s">
        <v>81</v>
      </c>
      <c r="AV585" s="12" t="s">
        <v>81</v>
      </c>
      <c r="AW585" s="12" t="s">
        <v>35</v>
      </c>
      <c r="AX585" s="12" t="s">
        <v>78</v>
      </c>
      <c r="AY585" s="259" t="s">
        <v>150</v>
      </c>
    </row>
    <row r="586" s="1" customFormat="1" ht="25.5" customHeight="1">
      <c r="B586" s="47"/>
      <c r="C586" s="236" t="s">
        <v>1122</v>
      </c>
      <c r="D586" s="236" t="s">
        <v>153</v>
      </c>
      <c r="E586" s="237" t="s">
        <v>1123</v>
      </c>
      <c r="F586" s="238" t="s">
        <v>1124</v>
      </c>
      <c r="G586" s="239" t="s">
        <v>252</v>
      </c>
      <c r="H586" s="240">
        <v>529.45000000000005</v>
      </c>
      <c r="I586" s="241"/>
      <c r="J586" s="242">
        <f>ROUND(I586*H586,2)</f>
        <v>0</v>
      </c>
      <c r="K586" s="238" t="s">
        <v>157</v>
      </c>
      <c r="L586" s="73"/>
      <c r="M586" s="243" t="s">
        <v>21</v>
      </c>
      <c r="N586" s="244" t="s">
        <v>42</v>
      </c>
      <c r="O586" s="48"/>
      <c r="P586" s="245">
        <f>O586*H586</f>
        <v>0</v>
      </c>
      <c r="Q586" s="245">
        <v>0</v>
      </c>
      <c r="R586" s="245">
        <f>Q586*H586</f>
        <v>0</v>
      </c>
      <c r="S586" s="245">
        <v>0</v>
      </c>
      <c r="T586" s="246">
        <f>S586*H586</f>
        <v>0</v>
      </c>
      <c r="AR586" s="25" t="s">
        <v>158</v>
      </c>
      <c r="AT586" s="25" t="s">
        <v>153</v>
      </c>
      <c r="AU586" s="25" t="s">
        <v>81</v>
      </c>
      <c r="AY586" s="25" t="s">
        <v>150</v>
      </c>
      <c r="BE586" s="247">
        <f>IF(N586="základní",J586,0)</f>
        <v>0</v>
      </c>
      <c r="BF586" s="247">
        <f>IF(N586="snížená",J586,0)</f>
        <v>0</v>
      </c>
      <c r="BG586" s="247">
        <f>IF(N586="zákl. přenesená",J586,0)</f>
        <v>0</v>
      </c>
      <c r="BH586" s="247">
        <f>IF(N586="sníž. přenesená",J586,0)</f>
        <v>0</v>
      </c>
      <c r="BI586" s="247">
        <f>IF(N586="nulová",J586,0)</f>
        <v>0</v>
      </c>
      <c r="BJ586" s="25" t="s">
        <v>78</v>
      </c>
      <c r="BK586" s="247">
        <f>ROUND(I586*H586,2)</f>
        <v>0</v>
      </c>
      <c r="BL586" s="25" t="s">
        <v>158</v>
      </c>
      <c r="BM586" s="25" t="s">
        <v>1125</v>
      </c>
    </row>
    <row r="587" s="1" customFormat="1" ht="16.5" customHeight="1">
      <c r="B587" s="47"/>
      <c r="C587" s="236" t="s">
        <v>1126</v>
      </c>
      <c r="D587" s="236" t="s">
        <v>153</v>
      </c>
      <c r="E587" s="237" t="s">
        <v>1127</v>
      </c>
      <c r="F587" s="238" t="s">
        <v>1128</v>
      </c>
      <c r="G587" s="239" t="s">
        <v>156</v>
      </c>
      <c r="H587" s="240">
        <v>2</v>
      </c>
      <c r="I587" s="241"/>
      <c r="J587" s="242">
        <f>ROUND(I587*H587,2)</f>
        <v>0</v>
      </c>
      <c r="K587" s="238" t="s">
        <v>157</v>
      </c>
      <c r="L587" s="73"/>
      <c r="M587" s="243" t="s">
        <v>21</v>
      </c>
      <c r="N587" s="244" t="s">
        <v>42</v>
      </c>
      <c r="O587" s="48"/>
      <c r="P587" s="245">
        <f>O587*H587</f>
        <v>0</v>
      </c>
      <c r="Q587" s="245">
        <v>0</v>
      </c>
      <c r="R587" s="245">
        <f>Q587*H587</f>
        <v>0</v>
      </c>
      <c r="S587" s="245">
        <v>0</v>
      </c>
      <c r="T587" s="246">
        <f>S587*H587</f>
        <v>0</v>
      </c>
      <c r="AR587" s="25" t="s">
        <v>158</v>
      </c>
      <c r="AT587" s="25" t="s">
        <v>153</v>
      </c>
      <c r="AU587" s="25" t="s">
        <v>81</v>
      </c>
      <c r="AY587" s="25" t="s">
        <v>150</v>
      </c>
      <c r="BE587" s="247">
        <f>IF(N587="základní",J587,0)</f>
        <v>0</v>
      </c>
      <c r="BF587" s="247">
        <f>IF(N587="snížená",J587,0)</f>
        <v>0</v>
      </c>
      <c r="BG587" s="247">
        <f>IF(N587="zákl. přenesená",J587,0)</f>
        <v>0</v>
      </c>
      <c r="BH587" s="247">
        <f>IF(N587="sníž. přenesená",J587,0)</f>
        <v>0</v>
      </c>
      <c r="BI587" s="247">
        <f>IF(N587="nulová",J587,0)</f>
        <v>0</v>
      </c>
      <c r="BJ587" s="25" t="s">
        <v>78</v>
      </c>
      <c r="BK587" s="247">
        <f>ROUND(I587*H587,2)</f>
        <v>0</v>
      </c>
      <c r="BL587" s="25" t="s">
        <v>158</v>
      </c>
      <c r="BM587" s="25" t="s">
        <v>1129</v>
      </c>
    </row>
    <row r="588" s="12" customFormat="1">
      <c r="B588" s="248"/>
      <c r="C588" s="249"/>
      <c r="D588" s="250" t="s">
        <v>160</v>
      </c>
      <c r="E588" s="251" t="s">
        <v>21</v>
      </c>
      <c r="F588" s="252" t="s">
        <v>81</v>
      </c>
      <c r="G588" s="249"/>
      <c r="H588" s="253">
        <v>2</v>
      </c>
      <c r="I588" s="254"/>
      <c r="J588" s="249"/>
      <c r="K588" s="249"/>
      <c r="L588" s="255"/>
      <c r="M588" s="256"/>
      <c r="N588" s="257"/>
      <c r="O588" s="257"/>
      <c r="P588" s="257"/>
      <c r="Q588" s="257"/>
      <c r="R588" s="257"/>
      <c r="S588" s="257"/>
      <c r="T588" s="258"/>
      <c r="AT588" s="259" t="s">
        <v>160</v>
      </c>
      <c r="AU588" s="259" t="s">
        <v>81</v>
      </c>
      <c r="AV588" s="12" t="s">
        <v>81</v>
      </c>
      <c r="AW588" s="12" t="s">
        <v>35</v>
      </c>
      <c r="AX588" s="12" t="s">
        <v>78</v>
      </c>
      <c r="AY588" s="259" t="s">
        <v>150</v>
      </c>
    </row>
    <row r="589" s="1" customFormat="1" ht="16.5" customHeight="1">
      <c r="B589" s="47"/>
      <c r="C589" s="236" t="s">
        <v>1130</v>
      </c>
      <c r="D589" s="236" t="s">
        <v>153</v>
      </c>
      <c r="E589" s="237" t="s">
        <v>1131</v>
      </c>
      <c r="F589" s="238" t="s">
        <v>1132</v>
      </c>
      <c r="G589" s="239" t="s">
        <v>156</v>
      </c>
      <c r="H589" s="240">
        <v>76</v>
      </c>
      <c r="I589" s="241"/>
      <c r="J589" s="242">
        <f>ROUND(I589*H589,2)</f>
        <v>0</v>
      </c>
      <c r="K589" s="238" t="s">
        <v>157</v>
      </c>
      <c r="L589" s="73"/>
      <c r="M589" s="243" t="s">
        <v>21</v>
      </c>
      <c r="N589" s="244" t="s">
        <v>42</v>
      </c>
      <c r="O589" s="48"/>
      <c r="P589" s="245">
        <f>O589*H589</f>
        <v>0</v>
      </c>
      <c r="Q589" s="245">
        <v>0</v>
      </c>
      <c r="R589" s="245">
        <f>Q589*H589</f>
        <v>0</v>
      </c>
      <c r="S589" s="245">
        <v>0</v>
      </c>
      <c r="T589" s="246">
        <f>S589*H589</f>
        <v>0</v>
      </c>
      <c r="AR589" s="25" t="s">
        <v>158</v>
      </c>
      <c r="AT589" s="25" t="s">
        <v>153</v>
      </c>
      <c r="AU589" s="25" t="s">
        <v>81</v>
      </c>
      <c r="AY589" s="25" t="s">
        <v>150</v>
      </c>
      <c r="BE589" s="247">
        <f>IF(N589="základní",J589,0)</f>
        <v>0</v>
      </c>
      <c r="BF589" s="247">
        <f>IF(N589="snížená",J589,0)</f>
        <v>0</v>
      </c>
      <c r="BG589" s="247">
        <f>IF(N589="zákl. přenesená",J589,0)</f>
        <v>0</v>
      </c>
      <c r="BH589" s="247">
        <f>IF(N589="sníž. přenesená",J589,0)</f>
        <v>0</v>
      </c>
      <c r="BI589" s="247">
        <f>IF(N589="nulová",J589,0)</f>
        <v>0</v>
      </c>
      <c r="BJ589" s="25" t="s">
        <v>78</v>
      </c>
      <c r="BK589" s="247">
        <f>ROUND(I589*H589,2)</f>
        <v>0</v>
      </c>
      <c r="BL589" s="25" t="s">
        <v>158</v>
      </c>
      <c r="BM589" s="25" t="s">
        <v>1133</v>
      </c>
    </row>
    <row r="590" s="12" customFormat="1">
      <c r="B590" s="248"/>
      <c r="C590" s="249"/>
      <c r="D590" s="250" t="s">
        <v>160</v>
      </c>
      <c r="E590" s="251" t="s">
        <v>21</v>
      </c>
      <c r="F590" s="252" t="s">
        <v>1134</v>
      </c>
      <c r="G590" s="249"/>
      <c r="H590" s="253">
        <v>76</v>
      </c>
      <c r="I590" s="254"/>
      <c r="J590" s="249"/>
      <c r="K590" s="249"/>
      <c r="L590" s="255"/>
      <c r="M590" s="256"/>
      <c r="N590" s="257"/>
      <c r="O590" s="257"/>
      <c r="P590" s="257"/>
      <c r="Q590" s="257"/>
      <c r="R590" s="257"/>
      <c r="S590" s="257"/>
      <c r="T590" s="258"/>
      <c r="AT590" s="259" t="s">
        <v>160</v>
      </c>
      <c r="AU590" s="259" t="s">
        <v>81</v>
      </c>
      <c r="AV590" s="12" t="s">
        <v>81</v>
      </c>
      <c r="AW590" s="12" t="s">
        <v>35</v>
      </c>
      <c r="AX590" s="12" t="s">
        <v>78</v>
      </c>
      <c r="AY590" s="259" t="s">
        <v>150</v>
      </c>
    </row>
    <row r="591" s="1" customFormat="1" ht="16.5" customHeight="1">
      <c r="B591" s="47"/>
      <c r="C591" s="236" t="s">
        <v>1135</v>
      </c>
      <c r="D591" s="236" t="s">
        <v>153</v>
      </c>
      <c r="E591" s="237" t="s">
        <v>1136</v>
      </c>
      <c r="F591" s="238" t="s">
        <v>1137</v>
      </c>
      <c r="G591" s="239" t="s">
        <v>156</v>
      </c>
      <c r="H591" s="240">
        <v>2</v>
      </c>
      <c r="I591" s="241"/>
      <c r="J591" s="242">
        <f>ROUND(I591*H591,2)</f>
        <v>0</v>
      </c>
      <c r="K591" s="238" t="s">
        <v>157</v>
      </c>
      <c r="L591" s="73"/>
      <c r="M591" s="243" t="s">
        <v>21</v>
      </c>
      <c r="N591" s="244" t="s">
        <v>42</v>
      </c>
      <c r="O591" s="48"/>
      <c r="P591" s="245">
        <f>O591*H591</f>
        <v>0</v>
      </c>
      <c r="Q591" s="245">
        <v>0</v>
      </c>
      <c r="R591" s="245">
        <f>Q591*H591</f>
        <v>0</v>
      </c>
      <c r="S591" s="245">
        <v>0</v>
      </c>
      <c r="T591" s="246">
        <f>S591*H591</f>
        <v>0</v>
      </c>
      <c r="AR591" s="25" t="s">
        <v>158</v>
      </c>
      <c r="AT591" s="25" t="s">
        <v>153</v>
      </c>
      <c r="AU591" s="25" t="s">
        <v>81</v>
      </c>
      <c r="AY591" s="25" t="s">
        <v>150</v>
      </c>
      <c r="BE591" s="247">
        <f>IF(N591="základní",J591,0)</f>
        <v>0</v>
      </c>
      <c r="BF591" s="247">
        <f>IF(N591="snížená",J591,0)</f>
        <v>0</v>
      </c>
      <c r="BG591" s="247">
        <f>IF(N591="zákl. přenesená",J591,0)</f>
        <v>0</v>
      </c>
      <c r="BH591" s="247">
        <f>IF(N591="sníž. přenesená",J591,0)</f>
        <v>0</v>
      </c>
      <c r="BI591" s="247">
        <f>IF(N591="nulová",J591,0)</f>
        <v>0</v>
      </c>
      <c r="BJ591" s="25" t="s">
        <v>78</v>
      </c>
      <c r="BK591" s="247">
        <f>ROUND(I591*H591,2)</f>
        <v>0</v>
      </c>
      <c r="BL591" s="25" t="s">
        <v>158</v>
      </c>
      <c r="BM591" s="25" t="s">
        <v>1138</v>
      </c>
    </row>
    <row r="592" s="1" customFormat="1" ht="16.5" customHeight="1">
      <c r="B592" s="47"/>
      <c r="C592" s="236" t="s">
        <v>1139</v>
      </c>
      <c r="D592" s="236" t="s">
        <v>153</v>
      </c>
      <c r="E592" s="237" t="s">
        <v>1140</v>
      </c>
      <c r="F592" s="238" t="s">
        <v>1141</v>
      </c>
      <c r="G592" s="239" t="s">
        <v>156</v>
      </c>
      <c r="H592" s="240">
        <v>4</v>
      </c>
      <c r="I592" s="241"/>
      <c r="J592" s="242">
        <f>ROUND(I592*H592,2)</f>
        <v>0</v>
      </c>
      <c r="K592" s="238" t="s">
        <v>157</v>
      </c>
      <c r="L592" s="73"/>
      <c r="M592" s="243" t="s">
        <v>21</v>
      </c>
      <c r="N592" s="244" t="s">
        <v>42</v>
      </c>
      <c r="O592" s="48"/>
      <c r="P592" s="245">
        <f>O592*H592</f>
        <v>0</v>
      </c>
      <c r="Q592" s="245">
        <v>0</v>
      </c>
      <c r="R592" s="245">
        <f>Q592*H592</f>
        <v>0</v>
      </c>
      <c r="S592" s="245">
        <v>0</v>
      </c>
      <c r="T592" s="246">
        <f>S592*H592</f>
        <v>0</v>
      </c>
      <c r="AR592" s="25" t="s">
        <v>158</v>
      </c>
      <c r="AT592" s="25" t="s">
        <v>153</v>
      </c>
      <c r="AU592" s="25" t="s">
        <v>81</v>
      </c>
      <c r="AY592" s="25" t="s">
        <v>150</v>
      </c>
      <c r="BE592" s="247">
        <f>IF(N592="základní",J592,0)</f>
        <v>0</v>
      </c>
      <c r="BF592" s="247">
        <f>IF(N592="snížená",J592,0)</f>
        <v>0</v>
      </c>
      <c r="BG592" s="247">
        <f>IF(N592="zákl. přenesená",J592,0)</f>
        <v>0</v>
      </c>
      <c r="BH592" s="247">
        <f>IF(N592="sníž. přenesená",J592,0)</f>
        <v>0</v>
      </c>
      <c r="BI592" s="247">
        <f>IF(N592="nulová",J592,0)</f>
        <v>0</v>
      </c>
      <c r="BJ592" s="25" t="s">
        <v>78</v>
      </c>
      <c r="BK592" s="247">
        <f>ROUND(I592*H592,2)</f>
        <v>0</v>
      </c>
      <c r="BL592" s="25" t="s">
        <v>158</v>
      </c>
      <c r="BM592" s="25" t="s">
        <v>1142</v>
      </c>
    </row>
    <row r="593" s="12" customFormat="1">
      <c r="B593" s="248"/>
      <c r="C593" s="249"/>
      <c r="D593" s="250" t="s">
        <v>160</v>
      </c>
      <c r="E593" s="251" t="s">
        <v>21</v>
      </c>
      <c r="F593" s="252" t="s">
        <v>1143</v>
      </c>
      <c r="G593" s="249"/>
      <c r="H593" s="253">
        <v>4</v>
      </c>
      <c r="I593" s="254"/>
      <c r="J593" s="249"/>
      <c r="K593" s="249"/>
      <c r="L593" s="255"/>
      <c r="M593" s="256"/>
      <c r="N593" s="257"/>
      <c r="O593" s="257"/>
      <c r="P593" s="257"/>
      <c r="Q593" s="257"/>
      <c r="R593" s="257"/>
      <c r="S593" s="257"/>
      <c r="T593" s="258"/>
      <c r="AT593" s="259" t="s">
        <v>160</v>
      </c>
      <c r="AU593" s="259" t="s">
        <v>81</v>
      </c>
      <c r="AV593" s="12" t="s">
        <v>81</v>
      </c>
      <c r="AW593" s="12" t="s">
        <v>35</v>
      </c>
      <c r="AX593" s="12" t="s">
        <v>78</v>
      </c>
      <c r="AY593" s="259" t="s">
        <v>150</v>
      </c>
    </row>
    <row r="594" s="1" customFormat="1" ht="25.5" customHeight="1">
      <c r="B594" s="47"/>
      <c r="C594" s="236" t="s">
        <v>1144</v>
      </c>
      <c r="D594" s="236" t="s">
        <v>153</v>
      </c>
      <c r="E594" s="237" t="s">
        <v>1145</v>
      </c>
      <c r="F594" s="238" t="s">
        <v>1146</v>
      </c>
      <c r="G594" s="239" t="s">
        <v>297</v>
      </c>
      <c r="H594" s="240">
        <v>330.39999999999998</v>
      </c>
      <c r="I594" s="241"/>
      <c r="J594" s="242">
        <f>ROUND(I594*H594,2)</f>
        <v>0</v>
      </c>
      <c r="K594" s="238" t="s">
        <v>157</v>
      </c>
      <c r="L594" s="73"/>
      <c r="M594" s="243" t="s">
        <v>21</v>
      </c>
      <c r="N594" s="244" t="s">
        <v>42</v>
      </c>
      <c r="O594" s="48"/>
      <c r="P594" s="245">
        <f>O594*H594</f>
        <v>0</v>
      </c>
      <c r="Q594" s="245">
        <v>0.0082000000000000007</v>
      </c>
      <c r="R594" s="245">
        <f>Q594*H594</f>
        <v>2.7092800000000001</v>
      </c>
      <c r="S594" s="245">
        <v>0</v>
      </c>
      <c r="T594" s="246">
        <f>S594*H594</f>
        <v>0</v>
      </c>
      <c r="AR594" s="25" t="s">
        <v>158</v>
      </c>
      <c r="AT594" s="25" t="s">
        <v>153</v>
      </c>
      <c r="AU594" s="25" t="s">
        <v>81</v>
      </c>
      <c r="AY594" s="25" t="s">
        <v>150</v>
      </c>
      <c r="BE594" s="247">
        <f>IF(N594="základní",J594,0)</f>
        <v>0</v>
      </c>
      <c r="BF594" s="247">
        <f>IF(N594="snížená",J594,0)</f>
        <v>0</v>
      </c>
      <c r="BG594" s="247">
        <f>IF(N594="zákl. přenesená",J594,0)</f>
        <v>0</v>
      </c>
      <c r="BH594" s="247">
        <f>IF(N594="sníž. přenesená",J594,0)</f>
        <v>0</v>
      </c>
      <c r="BI594" s="247">
        <f>IF(N594="nulová",J594,0)</f>
        <v>0</v>
      </c>
      <c r="BJ594" s="25" t="s">
        <v>78</v>
      </c>
      <c r="BK594" s="247">
        <f>ROUND(I594*H594,2)</f>
        <v>0</v>
      </c>
      <c r="BL594" s="25" t="s">
        <v>158</v>
      </c>
      <c r="BM594" s="25" t="s">
        <v>1147</v>
      </c>
    </row>
    <row r="595" s="12" customFormat="1">
      <c r="B595" s="248"/>
      <c r="C595" s="249"/>
      <c r="D595" s="250" t="s">
        <v>160</v>
      </c>
      <c r="E595" s="251" t="s">
        <v>21</v>
      </c>
      <c r="F595" s="252" t="s">
        <v>1148</v>
      </c>
      <c r="G595" s="249"/>
      <c r="H595" s="253">
        <v>330.39999999999998</v>
      </c>
      <c r="I595" s="254"/>
      <c r="J595" s="249"/>
      <c r="K595" s="249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160</v>
      </c>
      <c r="AU595" s="259" t="s">
        <v>81</v>
      </c>
      <c r="AV595" s="12" t="s">
        <v>81</v>
      </c>
      <c r="AW595" s="12" t="s">
        <v>35</v>
      </c>
      <c r="AX595" s="12" t="s">
        <v>78</v>
      </c>
      <c r="AY595" s="259" t="s">
        <v>150</v>
      </c>
    </row>
    <row r="596" s="1" customFormat="1" ht="25.5" customHeight="1">
      <c r="B596" s="47"/>
      <c r="C596" s="236" t="s">
        <v>1149</v>
      </c>
      <c r="D596" s="236" t="s">
        <v>153</v>
      </c>
      <c r="E596" s="237" t="s">
        <v>1150</v>
      </c>
      <c r="F596" s="238" t="s">
        <v>1151</v>
      </c>
      <c r="G596" s="239" t="s">
        <v>297</v>
      </c>
      <c r="H596" s="240">
        <v>330.39999999999998</v>
      </c>
      <c r="I596" s="241"/>
      <c r="J596" s="242">
        <f>ROUND(I596*H596,2)</f>
        <v>0</v>
      </c>
      <c r="K596" s="238" t="s">
        <v>157</v>
      </c>
      <c r="L596" s="73"/>
      <c r="M596" s="243" t="s">
        <v>21</v>
      </c>
      <c r="N596" s="244" t="s">
        <v>42</v>
      </c>
      <c r="O596" s="48"/>
      <c r="P596" s="245">
        <f>O596*H596</f>
        <v>0</v>
      </c>
      <c r="Q596" s="245">
        <v>0</v>
      </c>
      <c r="R596" s="245">
        <f>Q596*H596</f>
        <v>0</v>
      </c>
      <c r="S596" s="245">
        <v>0</v>
      </c>
      <c r="T596" s="246">
        <f>S596*H596</f>
        <v>0</v>
      </c>
      <c r="AR596" s="25" t="s">
        <v>158</v>
      </c>
      <c r="AT596" s="25" t="s">
        <v>153</v>
      </c>
      <c r="AU596" s="25" t="s">
        <v>81</v>
      </c>
      <c r="AY596" s="25" t="s">
        <v>150</v>
      </c>
      <c r="BE596" s="247">
        <f>IF(N596="základní",J596,0)</f>
        <v>0</v>
      </c>
      <c r="BF596" s="247">
        <f>IF(N596="snížená",J596,0)</f>
        <v>0</v>
      </c>
      <c r="BG596" s="247">
        <f>IF(N596="zákl. přenesená",J596,0)</f>
        <v>0</v>
      </c>
      <c r="BH596" s="247">
        <f>IF(N596="sníž. přenesená",J596,0)</f>
        <v>0</v>
      </c>
      <c r="BI596" s="247">
        <f>IF(N596="nulová",J596,0)</f>
        <v>0</v>
      </c>
      <c r="BJ596" s="25" t="s">
        <v>78</v>
      </c>
      <c r="BK596" s="247">
        <f>ROUND(I596*H596,2)</f>
        <v>0</v>
      </c>
      <c r="BL596" s="25" t="s">
        <v>158</v>
      </c>
      <c r="BM596" s="25" t="s">
        <v>1152</v>
      </c>
    </row>
    <row r="597" s="1" customFormat="1" ht="16.5" customHeight="1">
      <c r="B597" s="47"/>
      <c r="C597" s="236" t="s">
        <v>1153</v>
      </c>
      <c r="D597" s="236" t="s">
        <v>153</v>
      </c>
      <c r="E597" s="237" t="s">
        <v>1154</v>
      </c>
      <c r="F597" s="238" t="s">
        <v>1155</v>
      </c>
      <c r="G597" s="239" t="s">
        <v>156</v>
      </c>
      <c r="H597" s="240">
        <v>280</v>
      </c>
      <c r="I597" s="241"/>
      <c r="J597" s="242">
        <f>ROUND(I597*H597,2)</f>
        <v>0</v>
      </c>
      <c r="K597" s="238" t="s">
        <v>157</v>
      </c>
      <c r="L597" s="73"/>
      <c r="M597" s="243" t="s">
        <v>21</v>
      </c>
      <c r="N597" s="244" t="s">
        <v>42</v>
      </c>
      <c r="O597" s="48"/>
      <c r="P597" s="245">
        <f>O597*H597</f>
        <v>0</v>
      </c>
      <c r="Q597" s="245">
        <v>0.0011000000000000001</v>
      </c>
      <c r="R597" s="245">
        <f>Q597*H597</f>
        <v>0.308</v>
      </c>
      <c r="S597" s="245">
        <v>0</v>
      </c>
      <c r="T597" s="246">
        <f>S597*H597</f>
        <v>0</v>
      </c>
      <c r="AR597" s="25" t="s">
        <v>158</v>
      </c>
      <c r="AT597" s="25" t="s">
        <v>153</v>
      </c>
      <c r="AU597" s="25" t="s">
        <v>81</v>
      </c>
      <c r="AY597" s="25" t="s">
        <v>150</v>
      </c>
      <c r="BE597" s="247">
        <f>IF(N597="základní",J597,0)</f>
        <v>0</v>
      </c>
      <c r="BF597" s="247">
        <f>IF(N597="snížená",J597,0)</f>
        <v>0</v>
      </c>
      <c r="BG597" s="247">
        <f>IF(N597="zákl. přenesená",J597,0)</f>
        <v>0</v>
      </c>
      <c r="BH597" s="247">
        <f>IF(N597="sníž. přenesená",J597,0)</f>
        <v>0</v>
      </c>
      <c r="BI597" s="247">
        <f>IF(N597="nulová",J597,0)</f>
        <v>0</v>
      </c>
      <c r="BJ597" s="25" t="s">
        <v>78</v>
      </c>
      <c r="BK597" s="247">
        <f>ROUND(I597*H597,2)</f>
        <v>0</v>
      </c>
      <c r="BL597" s="25" t="s">
        <v>158</v>
      </c>
      <c r="BM597" s="25" t="s">
        <v>1156</v>
      </c>
    </row>
    <row r="598" s="12" customFormat="1">
      <c r="B598" s="248"/>
      <c r="C598" s="249"/>
      <c r="D598" s="250" t="s">
        <v>160</v>
      </c>
      <c r="E598" s="251" t="s">
        <v>21</v>
      </c>
      <c r="F598" s="252" t="s">
        <v>1157</v>
      </c>
      <c r="G598" s="249"/>
      <c r="H598" s="253">
        <v>280</v>
      </c>
      <c r="I598" s="254"/>
      <c r="J598" s="249"/>
      <c r="K598" s="249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160</v>
      </c>
      <c r="AU598" s="259" t="s">
        <v>81</v>
      </c>
      <c r="AV598" s="12" t="s">
        <v>81</v>
      </c>
      <c r="AW598" s="12" t="s">
        <v>35</v>
      </c>
      <c r="AX598" s="12" t="s">
        <v>78</v>
      </c>
      <c r="AY598" s="259" t="s">
        <v>150</v>
      </c>
    </row>
    <row r="599" s="1" customFormat="1" ht="16.5" customHeight="1">
      <c r="B599" s="47"/>
      <c r="C599" s="236" t="s">
        <v>1158</v>
      </c>
      <c r="D599" s="236" t="s">
        <v>153</v>
      </c>
      <c r="E599" s="237" t="s">
        <v>1159</v>
      </c>
      <c r="F599" s="238" t="s">
        <v>1160</v>
      </c>
      <c r="G599" s="239" t="s">
        <v>305</v>
      </c>
      <c r="H599" s="240">
        <v>12</v>
      </c>
      <c r="I599" s="241"/>
      <c r="J599" s="242">
        <f>ROUND(I599*H599,2)</f>
        <v>0</v>
      </c>
      <c r="K599" s="238" t="s">
        <v>157</v>
      </c>
      <c r="L599" s="73"/>
      <c r="M599" s="243" t="s">
        <v>21</v>
      </c>
      <c r="N599" s="244" t="s">
        <v>42</v>
      </c>
      <c r="O599" s="48"/>
      <c r="P599" s="245">
        <f>O599*H599</f>
        <v>0</v>
      </c>
      <c r="Q599" s="245">
        <v>0.12</v>
      </c>
      <c r="R599" s="245">
        <f>Q599*H599</f>
        <v>1.44</v>
      </c>
      <c r="S599" s="245">
        <v>2.2000000000000002</v>
      </c>
      <c r="T599" s="246">
        <f>S599*H599</f>
        <v>26.400000000000002</v>
      </c>
      <c r="AR599" s="25" t="s">
        <v>158</v>
      </c>
      <c r="AT599" s="25" t="s">
        <v>153</v>
      </c>
      <c r="AU599" s="25" t="s">
        <v>81</v>
      </c>
      <c r="AY599" s="25" t="s">
        <v>150</v>
      </c>
      <c r="BE599" s="247">
        <f>IF(N599="základní",J599,0)</f>
        <v>0</v>
      </c>
      <c r="BF599" s="247">
        <f>IF(N599="snížená",J599,0)</f>
        <v>0</v>
      </c>
      <c r="BG599" s="247">
        <f>IF(N599="zákl. přenesená",J599,0)</f>
        <v>0</v>
      </c>
      <c r="BH599" s="247">
        <f>IF(N599="sníž. přenesená",J599,0)</f>
        <v>0</v>
      </c>
      <c r="BI599" s="247">
        <f>IF(N599="nulová",J599,0)</f>
        <v>0</v>
      </c>
      <c r="BJ599" s="25" t="s">
        <v>78</v>
      </c>
      <c r="BK599" s="247">
        <f>ROUND(I599*H599,2)</f>
        <v>0</v>
      </c>
      <c r="BL599" s="25" t="s">
        <v>158</v>
      </c>
      <c r="BM599" s="25" t="s">
        <v>1161</v>
      </c>
    </row>
    <row r="600" s="14" customFormat="1">
      <c r="B600" s="271"/>
      <c r="C600" s="272"/>
      <c r="D600" s="250" t="s">
        <v>160</v>
      </c>
      <c r="E600" s="273" t="s">
        <v>21</v>
      </c>
      <c r="F600" s="274" t="s">
        <v>1162</v>
      </c>
      <c r="G600" s="272"/>
      <c r="H600" s="273" t="s">
        <v>21</v>
      </c>
      <c r="I600" s="275"/>
      <c r="J600" s="272"/>
      <c r="K600" s="272"/>
      <c r="L600" s="276"/>
      <c r="M600" s="277"/>
      <c r="N600" s="278"/>
      <c r="O600" s="278"/>
      <c r="P600" s="278"/>
      <c r="Q600" s="278"/>
      <c r="R600" s="278"/>
      <c r="S600" s="278"/>
      <c r="T600" s="279"/>
      <c r="AT600" s="280" t="s">
        <v>160</v>
      </c>
      <c r="AU600" s="280" t="s">
        <v>81</v>
      </c>
      <c r="AV600" s="14" t="s">
        <v>78</v>
      </c>
      <c r="AW600" s="14" t="s">
        <v>35</v>
      </c>
      <c r="AX600" s="14" t="s">
        <v>71</v>
      </c>
      <c r="AY600" s="280" t="s">
        <v>150</v>
      </c>
    </row>
    <row r="601" s="12" customFormat="1">
      <c r="B601" s="248"/>
      <c r="C601" s="249"/>
      <c r="D601" s="250" t="s">
        <v>160</v>
      </c>
      <c r="E601" s="251" t="s">
        <v>21</v>
      </c>
      <c r="F601" s="252" t="s">
        <v>1163</v>
      </c>
      <c r="G601" s="249"/>
      <c r="H601" s="253">
        <v>12</v>
      </c>
      <c r="I601" s="254"/>
      <c r="J601" s="249"/>
      <c r="K601" s="249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160</v>
      </c>
      <c r="AU601" s="259" t="s">
        <v>81</v>
      </c>
      <c r="AV601" s="12" t="s">
        <v>81</v>
      </c>
      <c r="AW601" s="12" t="s">
        <v>35</v>
      </c>
      <c r="AX601" s="12" t="s">
        <v>78</v>
      </c>
      <c r="AY601" s="259" t="s">
        <v>150</v>
      </c>
    </row>
    <row r="602" s="1" customFormat="1" ht="16.5" customHeight="1">
      <c r="B602" s="47"/>
      <c r="C602" s="236" t="s">
        <v>1164</v>
      </c>
      <c r="D602" s="236" t="s">
        <v>153</v>
      </c>
      <c r="E602" s="237" t="s">
        <v>1165</v>
      </c>
      <c r="F602" s="238" t="s">
        <v>1166</v>
      </c>
      <c r="G602" s="239" t="s">
        <v>305</v>
      </c>
      <c r="H602" s="240">
        <v>133.70400000000001</v>
      </c>
      <c r="I602" s="241"/>
      <c r="J602" s="242">
        <f>ROUND(I602*H602,2)</f>
        <v>0</v>
      </c>
      <c r="K602" s="238" t="s">
        <v>157</v>
      </c>
      <c r="L602" s="73"/>
      <c r="M602" s="243" t="s">
        <v>21</v>
      </c>
      <c r="N602" s="244" t="s">
        <v>42</v>
      </c>
      <c r="O602" s="48"/>
      <c r="P602" s="245">
        <f>O602*H602</f>
        <v>0</v>
      </c>
      <c r="Q602" s="245">
        <v>0.12171</v>
      </c>
      <c r="R602" s="245">
        <f>Q602*H602</f>
        <v>16.273113840000001</v>
      </c>
      <c r="S602" s="245">
        <v>2.3999999999999999</v>
      </c>
      <c r="T602" s="246">
        <f>S602*H602</f>
        <v>320.88960000000003</v>
      </c>
      <c r="AR602" s="25" t="s">
        <v>158</v>
      </c>
      <c r="AT602" s="25" t="s">
        <v>153</v>
      </c>
      <c r="AU602" s="25" t="s">
        <v>81</v>
      </c>
      <c r="AY602" s="25" t="s">
        <v>150</v>
      </c>
      <c r="BE602" s="247">
        <f>IF(N602="základní",J602,0)</f>
        <v>0</v>
      </c>
      <c r="BF602" s="247">
        <f>IF(N602="snížená",J602,0)</f>
        <v>0</v>
      </c>
      <c r="BG602" s="247">
        <f>IF(N602="zákl. přenesená",J602,0)</f>
        <v>0</v>
      </c>
      <c r="BH602" s="247">
        <f>IF(N602="sníž. přenesená",J602,0)</f>
        <v>0</v>
      </c>
      <c r="BI602" s="247">
        <f>IF(N602="nulová",J602,0)</f>
        <v>0</v>
      </c>
      <c r="BJ602" s="25" t="s">
        <v>78</v>
      </c>
      <c r="BK602" s="247">
        <f>ROUND(I602*H602,2)</f>
        <v>0</v>
      </c>
      <c r="BL602" s="25" t="s">
        <v>158</v>
      </c>
      <c r="BM602" s="25" t="s">
        <v>1167</v>
      </c>
    </row>
    <row r="603" s="14" customFormat="1">
      <c r="B603" s="271"/>
      <c r="C603" s="272"/>
      <c r="D603" s="250" t="s">
        <v>160</v>
      </c>
      <c r="E603" s="273" t="s">
        <v>21</v>
      </c>
      <c r="F603" s="274" t="s">
        <v>1168</v>
      </c>
      <c r="G603" s="272"/>
      <c r="H603" s="273" t="s">
        <v>21</v>
      </c>
      <c r="I603" s="275"/>
      <c r="J603" s="272"/>
      <c r="K603" s="272"/>
      <c r="L603" s="276"/>
      <c r="M603" s="277"/>
      <c r="N603" s="278"/>
      <c r="O603" s="278"/>
      <c r="P603" s="278"/>
      <c r="Q603" s="278"/>
      <c r="R603" s="278"/>
      <c r="S603" s="278"/>
      <c r="T603" s="279"/>
      <c r="AT603" s="280" t="s">
        <v>160</v>
      </c>
      <c r="AU603" s="280" t="s">
        <v>81</v>
      </c>
      <c r="AV603" s="14" t="s">
        <v>78</v>
      </c>
      <c r="AW603" s="14" t="s">
        <v>35</v>
      </c>
      <c r="AX603" s="14" t="s">
        <v>71</v>
      </c>
      <c r="AY603" s="280" t="s">
        <v>150</v>
      </c>
    </row>
    <row r="604" s="12" customFormat="1">
      <c r="B604" s="248"/>
      <c r="C604" s="249"/>
      <c r="D604" s="250" t="s">
        <v>160</v>
      </c>
      <c r="E604" s="251" t="s">
        <v>21</v>
      </c>
      <c r="F604" s="252" t="s">
        <v>1169</v>
      </c>
      <c r="G604" s="249"/>
      <c r="H604" s="253">
        <v>48.853999999999999</v>
      </c>
      <c r="I604" s="254"/>
      <c r="J604" s="249"/>
      <c r="K604" s="249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160</v>
      </c>
      <c r="AU604" s="259" t="s">
        <v>81</v>
      </c>
      <c r="AV604" s="12" t="s">
        <v>81</v>
      </c>
      <c r="AW604" s="12" t="s">
        <v>35</v>
      </c>
      <c r="AX604" s="12" t="s">
        <v>71</v>
      </c>
      <c r="AY604" s="259" t="s">
        <v>150</v>
      </c>
    </row>
    <row r="605" s="12" customFormat="1">
      <c r="B605" s="248"/>
      <c r="C605" s="249"/>
      <c r="D605" s="250" t="s">
        <v>160</v>
      </c>
      <c r="E605" s="251" t="s">
        <v>21</v>
      </c>
      <c r="F605" s="252" t="s">
        <v>1170</v>
      </c>
      <c r="G605" s="249"/>
      <c r="H605" s="253">
        <v>7.8300000000000001</v>
      </c>
      <c r="I605" s="254"/>
      <c r="J605" s="249"/>
      <c r="K605" s="249"/>
      <c r="L605" s="255"/>
      <c r="M605" s="256"/>
      <c r="N605" s="257"/>
      <c r="O605" s="257"/>
      <c r="P605" s="257"/>
      <c r="Q605" s="257"/>
      <c r="R605" s="257"/>
      <c r="S605" s="257"/>
      <c r="T605" s="258"/>
      <c r="AT605" s="259" t="s">
        <v>160</v>
      </c>
      <c r="AU605" s="259" t="s">
        <v>81</v>
      </c>
      <c r="AV605" s="12" t="s">
        <v>81</v>
      </c>
      <c r="AW605" s="12" t="s">
        <v>35</v>
      </c>
      <c r="AX605" s="12" t="s">
        <v>71</v>
      </c>
      <c r="AY605" s="259" t="s">
        <v>150</v>
      </c>
    </row>
    <row r="606" s="14" customFormat="1">
      <c r="B606" s="271"/>
      <c r="C606" s="272"/>
      <c r="D606" s="250" t="s">
        <v>160</v>
      </c>
      <c r="E606" s="273" t="s">
        <v>21</v>
      </c>
      <c r="F606" s="274" t="s">
        <v>1171</v>
      </c>
      <c r="G606" s="272"/>
      <c r="H606" s="273" t="s">
        <v>21</v>
      </c>
      <c r="I606" s="275"/>
      <c r="J606" s="272"/>
      <c r="K606" s="272"/>
      <c r="L606" s="276"/>
      <c r="M606" s="277"/>
      <c r="N606" s="278"/>
      <c r="O606" s="278"/>
      <c r="P606" s="278"/>
      <c r="Q606" s="278"/>
      <c r="R606" s="278"/>
      <c r="S606" s="278"/>
      <c r="T606" s="279"/>
      <c r="AT606" s="280" t="s">
        <v>160</v>
      </c>
      <c r="AU606" s="280" t="s">
        <v>81</v>
      </c>
      <c r="AV606" s="14" t="s">
        <v>78</v>
      </c>
      <c r="AW606" s="14" t="s">
        <v>35</v>
      </c>
      <c r="AX606" s="14" t="s">
        <v>71</v>
      </c>
      <c r="AY606" s="280" t="s">
        <v>150</v>
      </c>
    </row>
    <row r="607" s="12" customFormat="1">
      <c r="B607" s="248"/>
      <c r="C607" s="249"/>
      <c r="D607" s="250" t="s">
        <v>160</v>
      </c>
      <c r="E607" s="251" t="s">
        <v>21</v>
      </c>
      <c r="F607" s="252" t="s">
        <v>1172</v>
      </c>
      <c r="G607" s="249"/>
      <c r="H607" s="253">
        <v>54.735999999999997</v>
      </c>
      <c r="I607" s="254"/>
      <c r="J607" s="249"/>
      <c r="K607" s="249"/>
      <c r="L607" s="255"/>
      <c r="M607" s="256"/>
      <c r="N607" s="257"/>
      <c r="O607" s="257"/>
      <c r="P607" s="257"/>
      <c r="Q607" s="257"/>
      <c r="R607" s="257"/>
      <c r="S607" s="257"/>
      <c r="T607" s="258"/>
      <c r="AT607" s="259" t="s">
        <v>160</v>
      </c>
      <c r="AU607" s="259" t="s">
        <v>81</v>
      </c>
      <c r="AV607" s="12" t="s">
        <v>81</v>
      </c>
      <c r="AW607" s="12" t="s">
        <v>35</v>
      </c>
      <c r="AX607" s="12" t="s">
        <v>71</v>
      </c>
      <c r="AY607" s="259" t="s">
        <v>150</v>
      </c>
    </row>
    <row r="608" s="12" customFormat="1">
      <c r="B608" s="248"/>
      <c r="C608" s="249"/>
      <c r="D608" s="250" t="s">
        <v>160</v>
      </c>
      <c r="E608" s="251" t="s">
        <v>21</v>
      </c>
      <c r="F608" s="252" t="s">
        <v>1173</v>
      </c>
      <c r="G608" s="249"/>
      <c r="H608" s="253">
        <v>22.283999999999999</v>
      </c>
      <c r="I608" s="254"/>
      <c r="J608" s="249"/>
      <c r="K608" s="249"/>
      <c r="L608" s="255"/>
      <c r="M608" s="256"/>
      <c r="N608" s="257"/>
      <c r="O608" s="257"/>
      <c r="P608" s="257"/>
      <c r="Q608" s="257"/>
      <c r="R608" s="257"/>
      <c r="S608" s="257"/>
      <c r="T608" s="258"/>
      <c r="AT608" s="259" t="s">
        <v>160</v>
      </c>
      <c r="AU608" s="259" t="s">
        <v>81</v>
      </c>
      <c r="AV608" s="12" t="s">
        <v>81</v>
      </c>
      <c r="AW608" s="12" t="s">
        <v>35</v>
      </c>
      <c r="AX608" s="12" t="s">
        <v>71</v>
      </c>
      <c r="AY608" s="259" t="s">
        <v>150</v>
      </c>
    </row>
    <row r="609" s="13" customFormat="1">
      <c r="B609" s="260"/>
      <c r="C609" s="261"/>
      <c r="D609" s="250" t="s">
        <v>160</v>
      </c>
      <c r="E609" s="262" t="s">
        <v>21</v>
      </c>
      <c r="F609" s="263" t="s">
        <v>164</v>
      </c>
      <c r="G609" s="261"/>
      <c r="H609" s="264">
        <v>133.70400000000001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9"/>
      <c r="AT609" s="270" t="s">
        <v>160</v>
      </c>
      <c r="AU609" s="270" t="s">
        <v>81</v>
      </c>
      <c r="AV609" s="13" t="s">
        <v>158</v>
      </c>
      <c r="AW609" s="13" t="s">
        <v>35</v>
      </c>
      <c r="AX609" s="13" t="s">
        <v>78</v>
      </c>
      <c r="AY609" s="270" t="s">
        <v>150</v>
      </c>
    </row>
    <row r="610" s="1" customFormat="1" ht="16.5" customHeight="1">
      <c r="B610" s="47"/>
      <c r="C610" s="236" t="s">
        <v>1174</v>
      </c>
      <c r="D610" s="236" t="s">
        <v>153</v>
      </c>
      <c r="E610" s="237" t="s">
        <v>1175</v>
      </c>
      <c r="F610" s="238" t="s">
        <v>1176</v>
      </c>
      <c r="G610" s="239" t="s">
        <v>305</v>
      </c>
      <c r="H610" s="240">
        <v>306.673</v>
      </c>
      <c r="I610" s="241"/>
      <c r="J610" s="242">
        <f>ROUND(I610*H610,2)</f>
        <v>0</v>
      </c>
      <c r="K610" s="238" t="s">
        <v>21</v>
      </c>
      <c r="L610" s="73"/>
      <c r="M610" s="243" t="s">
        <v>21</v>
      </c>
      <c r="N610" s="244" t="s">
        <v>42</v>
      </c>
      <c r="O610" s="48"/>
      <c r="P610" s="245">
        <f>O610*H610</f>
        <v>0</v>
      </c>
      <c r="Q610" s="245">
        <v>0.12</v>
      </c>
      <c r="R610" s="245">
        <f>Q610*H610</f>
        <v>36.800759999999997</v>
      </c>
      <c r="S610" s="245">
        <v>2.2000000000000002</v>
      </c>
      <c r="T610" s="246">
        <f>S610*H610</f>
        <v>674.68060000000003</v>
      </c>
      <c r="AR610" s="25" t="s">
        <v>158</v>
      </c>
      <c r="AT610" s="25" t="s">
        <v>153</v>
      </c>
      <c r="AU610" s="25" t="s">
        <v>81</v>
      </c>
      <c r="AY610" s="25" t="s">
        <v>150</v>
      </c>
      <c r="BE610" s="247">
        <f>IF(N610="základní",J610,0)</f>
        <v>0</v>
      </c>
      <c r="BF610" s="247">
        <f>IF(N610="snížená",J610,0)</f>
        <v>0</v>
      </c>
      <c r="BG610" s="247">
        <f>IF(N610="zákl. přenesená",J610,0)</f>
        <v>0</v>
      </c>
      <c r="BH610" s="247">
        <f>IF(N610="sníž. přenesená",J610,0)</f>
        <v>0</v>
      </c>
      <c r="BI610" s="247">
        <f>IF(N610="nulová",J610,0)</f>
        <v>0</v>
      </c>
      <c r="BJ610" s="25" t="s">
        <v>78</v>
      </c>
      <c r="BK610" s="247">
        <f>ROUND(I610*H610,2)</f>
        <v>0</v>
      </c>
      <c r="BL610" s="25" t="s">
        <v>158</v>
      </c>
      <c r="BM610" s="25" t="s">
        <v>1177</v>
      </c>
    </row>
    <row r="611" s="14" customFormat="1">
      <c r="B611" s="271"/>
      <c r="C611" s="272"/>
      <c r="D611" s="250" t="s">
        <v>160</v>
      </c>
      <c r="E611" s="273" t="s">
        <v>21</v>
      </c>
      <c r="F611" s="274" t="s">
        <v>1178</v>
      </c>
      <c r="G611" s="272"/>
      <c r="H611" s="273" t="s">
        <v>21</v>
      </c>
      <c r="I611" s="275"/>
      <c r="J611" s="272"/>
      <c r="K611" s="272"/>
      <c r="L611" s="276"/>
      <c r="M611" s="277"/>
      <c r="N611" s="278"/>
      <c r="O611" s="278"/>
      <c r="P611" s="278"/>
      <c r="Q611" s="278"/>
      <c r="R611" s="278"/>
      <c r="S611" s="278"/>
      <c r="T611" s="279"/>
      <c r="AT611" s="280" t="s">
        <v>160</v>
      </c>
      <c r="AU611" s="280" t="s">
        <v>81</v>
      </c>
      <c r="AV611" s="14" t="s">
        <v>78</v>
      </c>
      <c r="AW611" s="14" t="s">
        <v>35</v>
      </c>
      <c r="AX611" s="14" t="s">
        <v>71</v>
      </c>
      <c r="AY611" s="280" t="s">
        <v>150</v>
      </c>
    </row>
    <row r="612" s="14" customFormat="1">
      <c r="B612" s="271"/>
      <c r="C612" s="272"/>
      <c r="D612" s="250" t="s">
        <v>160</v>
      </c>
      <c r="E612" s="273" t="s">
        <v>21</v>
      </c>
      <c r="F612" s="274" t="s">
        <v>1179</v>
      </c>
      <c r="G612" s="272"/>
      <c r="H612" s="273" t="s">
        <v>21</v>
      </c>
      <c r="I612" s="275"/>
      <c r="J612" s="272"/>
      <c r="K612" s="272"/>
      <c r="L612" s="276"/>
      <c r="M612" s="277"/>
      <c r="N612" s="278"/>
      <c r="O612" s="278"/>
      <c r="P612" s="278"/>
      <c r="Q612" s="278"/>
      <c r="R612" s="278"/>
      <c r="S612" s="278"/>
      <c r="T612" s="279"/>
      <c r="AT612" s="280" t="s">
        <v>160</v>
      </c>
      <c r="AU612" s="280" t="s">
        <v>81</v>
      </c>
      <c r="AV612" s="14" t="s">
        <v>78</v>
      </c>
      <c r="AW612" s="14" t="s">
        <v>35</v>
      </c>
      <c r="AX612" s="14" t="s">
        <v>71</v>
      </c>
      <c r="AY612" s="280" t="s">
        <v>150</v>
      </c>
    </row>
    <row r="613" s="12" customFormat="1">
      <c r="B613" s="248"/>
      <c r="C613" s="249"/>
      <c r="D613" s="250" t="s">
        <v>160</v>
      </c>
      <c r="E613" s="251" t="s">
        <v>21</v>
      </c>
      <c r="F613" s="252" t="s">
        <v>1180</v>
      </c>
      <c r="G613" s="249"/>
      <c r="H613" s="253">
        <v>220.81100000000001</v>
      </c>
      <c r="I613" s="254"/>
      <c r="J613" s="249"/>
      <c r="K613" s="249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160</v>
      </c>
      <c r="AU613" s="259" t="s">
        <v>81</v>
      </c>
      <c r="AV613" s="12" t="s">
        <v>81</v>
      </c>
      <c r="AW613" s="12" t="s">
        <v>35</v>
      </c>
      <c r="AX613" s="12" t="s">
        <v>71</v>
      </c>
      <c r="AY613" s="259" t="s">
        <v>150</v>
      </c>
    </row>
    <row r="614" s="14" customFormat="1">
      <c r="B614" s="271"/>
      <c r="C614" s="272"/>
      <c r="D614" s="250" t="s">
        <v>160</v>
      </c>
      <c r="E614" s="273" t="s">
        <v>21</v>
      </c>
      <c r="F614" s="274" t="s">
        <v>1181</v>
      </c>
      <c r="G614" s="272"/>
      <c r="H614" s="273" t="s">
        <v>21</v>
      </c>
      <c r="I614" s="275"/>
      <c r="J614" s="272"/>
      <c r="K614" s="272"/>
      <c r="L614" s="276"/>
      <c r="M614" s="277"/>
      <c r="N614" s="278"/>
      <c r="O614" s="278"/>
      <c r="P614" s="278"/>
      <c r="Q614" s="278"/>
      <c r="R614" s="278"/>
      <c r="S614" s="278"/>
      <c r="T614" s="279"/>
      <c r="AT614" s="280" t="s">
        <v>160</v>
      </c>
      <c r="AU614" s="280" t="s">
        <v>81</v>
      </c>
      <c r="AV614" s="14" t="s">
        <v>78</v>
      </c>
      <c r="AW614" s="14" t="s">
        <v>35</v>
      </c>
      <c r="AX614" s="14" t="s">
        <v>71</v>
      </c>
      <c r="AY614" s="280" t="s">
        <v>150</v>
      </c>
    </row>
    <row r="615" s="12" customFormat="1">
      <c r="B615" s="248"/>
      <c r="C615" s="249"/>
      <c r="D615" s="250" t="s">
        <v>160</v>
      </c>
      <c r="E615" s="251" t="s">
        <v>21</v>
      </c>
      <c r="F615" s="252" t="s">
        <v>1182</v>
      </c>
      <c r="G615" s="249"/>
      <c r="H615" s="253">
        <v>85.861999999999995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AT615" s="259" t="s">
        <v>160</v>
      </c>
      <c r="AU615" s="259" t="s">
        <v>81</v>
      </c>
      <c r="AV615" s="12" t="s">
        <v>81</v>
      </c>
      <c r="AW615" s="12" t="s">
        <v>35</v>
      </c>
      <c r="AX615" s="12" t="s">
        <v>71</v>
      </c>
      <c r="AY615" s="259" t="s">
        <v>150</v>
      </c>
    </row>
    <row r="616" s="13" customFormat="1">
      <c r="B616" s="260"/>
      <c r="C616" s="261"/>
      <c r="D616" s="250" t="s">
        <v>160</v>
      </c>
      <c r="E616" s="262" t="s">
        <v>21</v>
      </c>
      <c r="F616" s="263" t="s">
        <v>164</v>
      </c>
      <c r="G616" s="261"/>
      <c r="H616" s="264">
        <v>306.673</v>
      </c>
      <c r="I616" s="265"/>
      <c r="J616" s="261"/>
      <c r="K616" s="261"/>
      <c r="L616" s="266"/>
      <c r="M616" s="267"/>
      <c r="N616" s="268"/>
      <c r="O616" s="268"/>
      <c r="P616" s="268"/>
      <c r="Q616" s="268"/>
      <c r="R616" s="268"/>
      <c r="S616" s="268"/>
      <c r="T616" s="269"/>
      <c r="AT616" s="270" t="s">
        <v>160</v>
      </c>
      <c r="AU616" s="270" t="s">
        <v>81</v>
      </c>
      <c r="AV616" s="13" t="s">
        <v>158</v>
      </c>
      <c r="AW616" s="13" t="s">
        <v>35</v>
      </c>
      <c r="AX616" s="13" t="s">
        <v>78</v>
      </c>
      <c r="AY616" s="270" t="s">
        <v>150</v>
      </c>
    </row>
    <row r="617" s="1" customFormat="1" ht="16.5" customHeight="1">
      <c r="B617" s="47"/>
      <c r="C617" s="236" t="s">
        <v>1183</v>
      </c>
      <c r="D617" s="236" t="s">
        <v>153</v>
      </c>
      <c r="E617" s="237" t="s">
        <v>1184</v>
      </c>
      <c r="F617" s="238" t="s">
        <v>1185</v>
      </c>
      <c r="G617" s="239" t="s">
        <v>305</v>
      </c>
      <c r="H617" s="240">
        <v>358.81200000000001</v>
      </c>
      <c r="I617" s="241"/>
      <c r="J617" s="242">
        <f>ROUND(I617*H617,2)</f>
        <v>0</v>
      </c>
      <c r="K617" s="238" t="s">
        <v>157</v>
      </c>
      <c r="L617" s="73"/>
      <c r="M617" s="243" t="s">
        <v>21</v>
      </c>
      <c r="N617" s="244" t="s">
        <v>42</v>
      </c>
      <c r="O617" s="48"/>
      <c r="P617" s="245">
        <f>O617*H617</f>
        <v>0</v>
      </c>
      <c r="Q617" s="245">
        <v>0.12171</v>
      </c>
      <c r="R617" s="245">
        <f>Q617*H617</f>
        <v>43.671008520000001</v>
      </c>
      <c r="S617" s="245">
        <v>2.3999999999999999</v>
      </c>
      <c r="T617" s="246">
        <f>S617*H617</f>
        <v>861.14880000000005</v>
      </c>
      <c r="AR617" s="25" t="s">
        <v>158</v>
      </c>
      <c r="AT617" s="25" t="s">
        <v>153</v>
      </c>
      <c r="AU617" s="25" t="s">
        <v>81</v>
      </c>
      <c r="AY617" s="25" t="s">
        <v>150</v>
      </c>
      <c r="BE617" s="247">
        <f>IF(N617="základní",J617,0)</f>
        <v>0</v>
      </c>
      <c r="BF617" s="247">
        <f>IF(N617="snížená",J617,0)</f>
        <v>0</v>
      </c>
      <c r="BG617" s="247">
        <f>IF(N617="zákl. přenesená",J617,0)</f>
        <v>0</v>
      </c>
      <c r="BH617" s="247">
        <f>IF(N617="sníž. přenesená",J617,0)</f>
        <v>0</v>
      </c>
      <c r="BI617" s="247">
        <f>IF(N617="nulová",J617,0)</f>
        <v>0</v>
      </c>
      <c r="BJ617" s="25" t="s">
        <v>78</v>
      </c>
      <c r="BK617" s="247">
        <f>ROUND(I617*H617,2)</f>
        <v>0</v>
      </c>
      <c r="BL617" s="25" t="s">
        <v>158</v>
      </c>
      <c r="BM617" s="25" t="s">
        <v>1186</v>
      </c>
    </row>
    <row r="618" s="14" customFormat="1">
      <c r="B618" s="271"/>
      <c r="C618" s="272"/>
      <c r="D618" s="250" t="s">
        <v>160</v>
      </c>
      <c r="E618" s="273" t="s">
        <v>21</v>
      </c>
      <c r="F618" s="274" t="s">
        <v>1187</v>
      </c>
      <c r="G618" s="272"/>
      <c r="H618" s="273" t="s">
        <v>21</v>
      </c>
      <c r="I618" s="275"/>
      <c r="J618" s="272"/>
      <c r="K618" s="272"/>
      <c r="L618" s="276"/>
      <c r="M618" s="277"/>
      <c r="N618" s="278"/>
      <c r="O618" s="278"/>
      <c r="P618" s="278"/>
      <c r="Q618" s="278"/>
      <c r="R618" s="278"/>
      <c r="S618" s="278"/>
      <c r="T618" s="279"/>
      <c r="AT618" s="280" t="s">
        <v>160</v>
      </c>
      <c r="AU618" s="280" t="s">
        <v>81</v>
      </c>
      <c r="AV618" s="14" t="s">
        <v>78</v>
      </c>
      <c r="AW618" s="14" t="s">
        <v>35</v>
      </c>
      <c r="AX618" s="14" t="s">
        <v>71</v>
      </c>
      <c r="AY618" s="280" t="s">
        <v>150</v>
      </c>
    </row>
    <row r="619" s="12" customFormat="1">
      <c r="B619" s="248"/>
      <c r="C619" s="249"/>
      <c r="D619" s="250" t="s">
        <v>160</v>
      </c>
      <c r="E619" s="251" t="s">
        <v>21</v>
      </c>
      <c r="F619" s="252" t="s">
        <v>1188</v>
      </c>
      <c r="G619" s="249"/>
      <c r="H619" s="253">
        <v>118.274</v>
      </c>
      <c r="I619" s="254"/>
      <c r="J619" s="249"/>
      <c r="K619" s="249"/>
      <c r="L619" s="255"/>
      <c r="M619" s="256"/>
      <c r="N619" s="257"/>
      <c r="O619" s="257"/>
      <c r="P619" s="257"/>
      <c r="Q619" s="257"/>
      <c r="R619" s="257"/>
      <c r="S619" s="257"/>
      <c r="T619" s="258"/>
      <c r="AT619" s="259" t="s">
        <v>160</v>
      </c>
      <c r="AU619" s="259" t="s">
        <v>81</v>
      </c>
      <c r="AV619" s="12" t="s">
        <v>81</v>
      </c>
      <c r="AW619" s="12" t="s">
        <v>35</v>
      </c>
      <c r="AX619" s="12" t="s">
        <v>71</v>
      </c>
      <c r="AY619" s="259" t="s">
        <v>150</v>
      </c>
    </row>
    <row r="620" s="14" customFormat="1">
      <c r="B620" s="271"/>
      <c r="C620" s="272"/>
      <c r="D620" s="250" t="s">
        <v>160</v>
      </c>
      <c r="E620" s="273" t="s">
        <v>21</v>
      </c>
      <c r="F620" s="274" t="s">
        <v>1189</v>
      </c>
      <c r="G620" s="272"/>
      <c r="H620" s="273" t="s">
        <v>21</v>
      </c>
      <c r="I620" s="275"/>
      <c r="J620" s="272"/>
      <c r="K620" s="272"/>
      <c r="L620" s="276"/>
      <c r="M620" s="277"/>
      <c r="N620" s="278"/>
      <c r="O620" s="278"/>
      <c r="P620" s="278"/>
      <c r="Q620" s="278"/>
      <c r="R620" s="278"/>
      <c r="S620" s="278"/>
      <c r="T620" s="279"/>
      <c r="AT620" s="280" t="s">
        <v>160</v>
      </c>
      <c r="AU620" s="280" t="s">
        <v>81</v>
      </c>
      <c r="AV620" s="14" t="s">
        <v>78</v>
      </c>
      <c r="AW620" s="14" t="s">
        <v>35</v>
      </c>
      <c r="AX620" s="14" t="s">
        <v>71</v>
      </c>
      <c r="AY620" s="280" t="s">
        <v>150</v>
      </c>
    </row>
    <row r="621" s="12" customFormat="1">
      <c r="B621" s="248"/>
      <c r="C621" s="249"/>
      <c r="D621" s="250" t="s">
        <v>160</v>
      </c>
      <c r="E621" s="251" t="s">
        <v>21</v>
      </c>
      <c r="F621" s="252" t="s">
        <v>1190</v>
      </c>
      <c r="G621" s="249"/>
      <c r="H621" s="253">
        <v>121.377</v>
      </c>
      <c r="I621" s="254"/>
      <c r="J621" s="249"/>
      <c r="K621" s="249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160</v>
      </c>
      <c r="AU621" s="259" t="s">
        <v>81</v>
      </c>
      <c r="AV621" s="12" t="s">
        <v>81</v>
      </c>
      <c r="AW621" s="12" t="s">
        <v>35</v>
      </c>
      <c r="AX621" s="12" t="s">
        <v>71</v>
      </c>
      <c r="AY621" s="259" t="s">
        <v>150</v>
      </c>
    </row>
    <row r="622" s="14" customFormat="1">
      <c r="B622" s="271"/>
      <c r="C622" s="272"/>
      <c r="D622" s="250" t="s">
        <v>160</v>
      </c>
      <c r="E622" s="273" t="s">
        <v>21</v>
      </c>
      <c r="F622" s="274" t="s">
        <v>1191</v>
      </c>
      <c r="G622" s="272"/>
      <c r="H622" s="273" t="s">
        <v>21</v>
      </c>
      <c r="I622" s="275"/>
      <c r="J622" s="272"/>
      <c r="K622" s="272"/>
      <c r="L622" s="276"/>
      <c r="M622" s="277"/>
      <c r="N622" s="278"/>
      <c r="O622" s="278"/>
      <c r="P622" s="278"/>
      <c r="Q622" s="278"/>
      <c r="R622" s="278"/>
      <c r="S622" s="278"/>
      <c r="T622" s="279"/>
      <c r="AT622" s="280" t="s">
        <v>160</v>
      </c>
      <c r="AU622" s="280" t="s">
        <v>81</v>
      </c>
      <c r="AV622" s="14" t="s">
        <v>78</v>
      </c>
      <c r="AW622" s="14" t="s">
        <v>35</v>
      </c>
      <c r="AX622" s="14" t="s">
        <v>71</v>
      </c>
      <c r="AY622" s="280" t="s">
        <v>150</v>
      </c>
    </row>
    <row r="623" s="12" customFormat="1">
      <c r="B623" s="248"/>
      <c r="C623" s="249"/>
      <c r="D623" s="250" t="s">
        <v>160</v>
      </c>
      <c r="E623" s="251" t="s">
        <v>21</v>
      </c>
      <c r="F623" s="252" t="s">
        <v>1192</v>
      </c>
      <c r="G623" s="249"/>
      <c r="H623" s="253">
        <v>5.625</v>
      </c>
      <c r="I623" s="254"/>
      <c r="J623" s="249"/>
      <c r="K623" s="249"/>
      <c r="L623" s="255"/>
      <c r="M623" s="256"/>
      <c r="N623" s="257"/>
      <c r="O623" s="257"/>
      <c r="P623" s="257"/>
      <c r="Q623" s="257"/>
      <c r="R623" s="257"/>
      <c r="S623" s="257"/>
      <c r="T623" s="258"/>
      <c r="AT623" s="259" t="s">
        <v>160</v>
      </c>
      <c r="AU623" s="259" t="s">
        <v>81</v>
      </c>
      <c r="AV623" s="12" t="s">
        <v>81</v>
      </c>
      <c r="AW623" s="12" t="s">
        <v>35</v>
      </c>
      <c r="AX623" s="12" t="s">
        <v>71</v>
      </c>
      <c r="AY623" s="259" t="s">
        <v>150</v>
      </c>
    </row>
    <row r="624" s="14" customFormat="1">
      <c r="B624" s="271"/>
      <c r="C624" s="272"/>
      <c r="D624" s="250" t="s">
        <v>160</v>
      </c>
      <c r="E624" s="273" t="s">
        <v>21</v>
      </c>
      <c r="F624" s="274" t="s">
        <v>1193</v>
      </c>
      <c r="G624" s="272"/>
      <c r="H624" s="273" t="s">
        <v>21</v>
      </c>
      <c r="I624" s="275"/>
      <c r="J624" s="272"/>
      <c r="K624" s="272"/>
      <c r="L624" s="276"/>
      <c r="M624" s="277"/>
      <c r="N624" s="278"/>
      <c r="O624" s="278"/>
      <c r="P624" s="278"/>
      <c r="Q624" s="278"/>
      <c r="R624" s="278"/>
      <c r="S624" s="278"/>
      <c r="T624" s="279"/>
      <c r="AT624" s="280" t="s">
        <v>160</v>
      </c>
      <c r="AU624" s="280" t="s">
        <v>81</v>
      </c>
      <c r="AV624" s="14" t="s">
        <v>78</v>
      </c>
      <c r="AW624" s="14" t="s">
        <v>35</v>
      </c>
      <c r="AX624" s="14" t="s">
        <v>71</v>
      </c>
      <c r="AY624" s="280" t="s">
        <v>150</v>
      </c>
    </row>
    <row r="625" s="12" customFormat="1">
      <c r="B625" s="248"/>
      <c r="C625" s="249"/>
      <c r="D625" s="250" t="s">
        <v>160</v>
      </c>
      <c r="E625" s="251" t="s">
        <v>21</v>
      </c>
      <c r="F625" s="252" t="s">
        <v>1194</v>
      </c>
      <c r="G625" s="249"/>
      <c r="H625" s="253">
        <v>51.200000000000003</v>
      </c>
      <c r="I625" s="254"/>
      <c r="J625" s="249"/>
      <c r="K625" s="249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160</v>
      </c>
      <c r="AU625" s="259" t="s">
        <v>81</v>
      </c>
      <c r="AV625" s="12" t="s">
        <v>81</v>
      </c>
      <c r="AW625" s="12" t="s">
        <v>35</v>
      </c>
      <c r="AX625" s="12" t="s">
        <v>71</v>
      </c>
      <c r="AY625" s="259" t="s">
        <v>150</v>
      </c>
    </row>
    <row r="626" s="14" customFormat="1">
      <c r="B626" s="271"/>
      <c r="C626" s="272"/>
      <c r="D626" s="250" t="s">
        <v>160</v>
      </c>
      <c r="E626" s="273" t="s">
        <v>21</v>
      </c>
      <c r="F626" s="274" t="s">
        <v>1195</v>
      </c>
      <c r="G626" s="272"/>
      <c r="H626" s="273" t="s">
        <v>21</v>
      </c>
      <c r="I626" s="275"/>
      <c r="J626" s="272"/>
      <c r="K626" s="272"/>
      <c r="L626" s="276"/>
      <c r="M626" s="277"/>
      <c r="N626" s="278"/>
      <c r="O626" s="278"/>
      <c r="P626" s="278"/>
      <c r="Q626" s="278"/>
      <c r="R626" s="278"/>
      <c r="S626" s="278"/>
      <c r="T626" s="279"/>
      <c r="AT626" s="280" t="s">
        <v>160</v>
      </c>
      <c r="AU626" s="280" t="s">
        <v>81</v>
      </c>
      <c r="AV626" s="14" t="s">
        <v>78</v>
      </c>
      <c r="AW626" s="14" t="s">
        <v>35</v>
      </c>
      <c r="AX626" s="14" t="s">
        <v>71</v>
      </c>
      <c r="AY626" s="280" t="s">
        <v>150</v>
      </c>
    </row>
    <row r="627" s="12" customFormat="1">
      <c r="B627" s="248"/>
      <c r="C627" s="249"/>
      <c r="D627" s="250" t="s">
        <v>160</v>
      </c>
      <c r="E627" s="251" t="s">
        <v>21</v>
      </c>
      <c r="F627" s="252" t="s">
        <v>1196</v>
      </c>
      <c r="G627" s="249"/>
      <c r="H627" s="253">
        <v>19.327999999999999</v>
      </c>
      <c r="I627" s="254"/>
      <c r="J627" s="249"/>
      <c r="K627" s="249"/>
      <c r="L627" s="255"/>
      <c r="M627" s="256"/>
      <c r="N627" s="257"/>
      <c r="O627" s="257"/>
      <c r="P627" s="257"/>
      <c r="Q627" s="257"/>
      <c r="R627" s="257"/>
      <c r="S627" s="257"/>
      <c r="T627" s="258"/>
      <c r="AT627" s="259" t="s">
        <v>160</v>
      </c>
      <c r="AU627" s="259" t="s">
        <v>81</v>
      </c>
      <c r="AV627" s="12" t="s">
        <v>81</v>
      </c>
      <c r="AW627" s="12" t="s">
        <v>35</v>
      </c>
      <c r="AX627" s="12" t="s">
        <v>71</v>
      </c>
      <c r="AY627" s="259" t="s">
        <v>150</v>
      </c>
    </row>
    <row r="628" s="14" customFormat="1">
      <c r="B628" s="271"/>
      <c r="C628" s="272"/>
      <c r="D628" s="250" t="s">
        <v>160</v>
      </c>
      <c r="E628" s="273" t="s">
        <v>21</v>
      </c>
      <c r="F628" s="274" t="s">
        <v>1197</v>
      </c>
      <c r="G628" s="272"/>
      <c r="H628" s="273" t="s">
        <v>21</v>
      </c>
      <c r="I628" s="275"/>
      <c r="J628" s="272"/>
      <c r="K628" s="272"/>
      <c r="L628" s="276"/>
      <c r="M628" s="277"/>
      <c r="N628" s="278"/>
      <c r="O628" s="278"/>
      <c r="P628" s="278"/>
      <c r="Q628" s="278"/>
      <c r="R628" s="278"/>
      <c r="S628" s="278"/>
      <c r="T628" s="279"/>
      <c r="AT628" s="280" t="s">
        <v>160</v>
      </c>
      <c r="AU628" s="280" t="s">
        <v>81</v>
      </c>
      <c r="AV628" s="14" t="s">
        <v>78</v>
      </c>
      <c r="AW628" s="14" t="s">
        <v>35</v>
      </c>
      <c r="AX628" s="14" t="s">
        <v>71</v>
      </c>
      <c r="AY628" s="280" t="s">
        <v>150</v>
      </c>
    </row>
    <row r="629" s="12" customFormat="1">
      <c r="B629" s="248"/>
      <c r="C629" s="249"/>
      <c r="D629" s="250" t="s">
        <v>160</v>
      </c>
      <c r="E629" s="251" t="s">
        <v>21</v>
      </c>
      <c r="F629" s="252" t="s">
        <v>1198</v>
      </c>
      <c r="G629" s="249"/>
      <c r="H629" s="253">
        <v>43.008000000000003</v>
      </c>
      <c r="I629" s="254"/>
      <c r="J629" s="249"/>
      <c r="K629" s="249"/>
      <c r="L629" s="255"/>
      <c r="M629" s="256"/>
      <c r="N629" s="257"/>
      <c r="O629" s="257"/>
      <c r="P629" s="257"/>
      <c r="Q629" s="257"/>
      <c r="R629" s="257"/>
      <c r="S629" s="257"/>
      <c r="T629" s="258"/>
      <c r="AT629" s="259" t="s">
        <v>160</v>
      </c>
      <c r="AU629" s="259" t="s">
        <v>81</v>
      </c>
      <c r="AV629" s="12" t="s">
        <v>81</v>
      </c>
      <c r="AW629" s="12" t="s">
        <v>35</v>
      </c>
      <c r="AX629" s="12" t="s">
        <v>71</v>
      </c>
      <c r="AY629" s="259" t="s">
        <v>150</v>
      </c>
    </row>
    <row r="630" s="13" customFormat="1">
      <c r="B630" s="260"/>
      <c r="C630" s="261"/>
      <c r="D630" s="250" t="s">
        <v>160</v>
      </c>
      <c r="E630" s="262" t="s">
        <v>21</v>
      </c>
      <c r="F630" s="263" t="s">
        <v>164</v>
      </c>
      <c r="G630" s="261"/>
      <c r="H630" s="264">
        <v>358.81200000000001</v>
      </c>
      <c r="I630" s="265"/>
      <c r="J630" s="261"/>
      <c r="K630" s="261"/>
      <c r="L630" s="266"/>
      <c r="M630" s="267"/>
      <c r="N630" s="268"/>
      <c r="O630" s="268"/>
      <c r="P630" s="268"/>
      <c r="Q630" s="268"/>
      <c r="R630" s="268"/>
      <c r="S630" s="268"/>
      <c r="T630" s="269"/>
      <c r="AT630" s="270" t="s">
        <v>160</v>
      </c>
      <c r="AU630" s="270" t="s">
        <v>81</v>
      </c>
      <c r="AV630" s="13" t="s">
        <v>158</v>
      </c>
      <c r="AW630" s="13" t="s">
        <v>35</v>
      </c>
      <c r="AX630" s="13" t="s">
        <v>78</v>
      </c>
      <c r="AY630" s="270" t="s">
        <v>150</v>
      </c>
    </row>
    <row r="631" s="1" customFormat="1" ht="16.5" customHeight="1">
      <c r="B631" s="47"/>
      <c r="C631" s="236" t="s">
        <v>1199</v>
      </c>
      <c r="D631" s="236" t="s">
        <v>153</v>
      </c>
      <c r="E631" s="237" t="s">
        <v>1200</v>
      </c>
      <c r="F631" s="238" t="s">
        <v>1201</v>
      </c>
      <c r="G631" s="239" t="s">
        <v>332</v>
      </c>
      <c r="H631" s="240">
        <v>135.90799999999999</v>
      </c>
      <c r="I631" s="241"/>
      <c r="J631" s="242">
        <f>ROUND(I631*H631,2)</f>
        <v>0</v>
      </c>
      <c r="K631" s="238" t="s">
        <v>21</v>
      </c>
      <c r="L631" s="73"/>
      <c r="M631" s="243" t="s">
        <v>21</v>
      </c>
      <c r="N631" s="244" t="s">
        <v>42</v>
      </c>
      <c r="O631" s="48"/>
      <c r="P631" s="245">
        <f>O631*H631</f>
        <v>0</v>
      </c>
      <c r="Q631" s="245">
        <v>0</v>
      </c>
      <c r="R631" s="245">
        <f>Q631*H631</f>
        <v>0</v>
      </c>
      <c r="S631" s="245">
        <v>0</v>
      </c>
      <c r="T631" s="246">
        <f>S631*H631</f>
        <v>0</v>
      </c>
      <c r="AR631" s="25" t="s">
        <v>158</v>
      </c>
      <c r="AT631" s="25" t="s">
        <v>153</v>
      </c>
      <c r="AU631" s="25" t="s">
        <v>81</v>
      </c>
      <c r="AY631" s="25" t="s">
        <v>150</v>
      </c>
      <c r="BE631" s="247">
        <f>IF(N631="základní",J631,0)</f>
        <v>0</v>
      </c>
      <c r="BF631" s="247">
        <f>IF(N631="snížená",J631,0)</f>
        <v>0</v>
      </c>
      <c r="BG631" s="247">
        <f>IF(N631="zákl. přenesená",J631,0)</f>
        <v>0</v>
      </c>
      <c r="BH631" s="247">
        <f>IF(N631="sníž. přenesená",J631,0)</f>
        <v>0</v>
      </c>
      <c r="BI631" s="247">
        <f>IF(N631="nulová",J631,0)</f>
        <v>0</v>
      </c>
      <c r="BJ631" s="25" t="s">
        <v>78</v>
      </c>
      <c r="BK631" s="247">
        <f>ROUND(I631*H631,2)</f>
        <v>0</v>
      </c>
      <c r="BL631" s="25" t="s">
        <v>158</v>
      </c>
      <c r="BM631" s="25" t="s">
        <v>1202</v>
      </c>
    </row>
    <row r="632" s="12" customFormat="1">
      <c r="B632" s="248"/>
      <c r="C632" s="249"/>
      <c r="D632" s="250" t="s">
        <v>160</v>
      </c>
      <c r="E632" s="251" t="s">
        <v>21</v>
      </c>
      <c r="F632" s="252" t="s">
        <v>1203</v>
      </c>
      <c r="G632" s="249"/>
      <c r="H632" s="253">
        <v>26.399999999999999</v>
      </c>
      <c r="I632" s="254"/>
      <c r="J632" s="249"/>
      <c r="K632" s="249"/>
      <c r="L632" s="255"/>
      <c r="M632" s="256"/>
      <c r="N632" s="257"/>
      <c r="O632" s="257"/>
      <c r="P632" s="257"/>
      <c r="Q632" s="257"/>
      <c r="R632" s="257"/>
      <c r="S632" s="257"/>
      <c r="T632" s="258"/>
      <c r="AT632" s="259" t="s">
        <v>160</v>
      </c>
      <c r="AU632" s="259" t="s">
        <v>81</v>
      </c>
      <c r="AV632" s="12" t="s">
        <v>81</v>
      </c>
      <c r="AW632" s="12" t="s">
        <v>35</v>
      </c>
      <c r="AX632" s="12" t="s">
        <v>71</v>
      </c>
      <c r="AY632" s="259" t="s">
        <v>150</v>
      </c>
    </row>
    <row r="633" s="12" customFormat="1">
      <c r="B633" s="248"/>
      <c r="C633" s="249"/>
      <c r="D633" s="250" t="s">
        <v>160</v>
      </c>
      <c r="E633" s="251" t="s">
        <v>21</v>
      </c>
      <c r="F633" s="252" t="s">
        <v>1204</v>
      </c>
      <c r="G633" s="249"/>
      <c r="H633" s="253">
        <v>96.617999999999995</v>
      </c>
      <c r="I633" s="254"/>
      <c r="J633" s="249"/>
      <c r="K633" s="249"/>
      <c r="L633" s="255"/>
      <c r="M633" s="256"/>
      <c r="N633" s="257"/>
      <c r="O633" s="257"/>
      <c r="P633" s="257"/>
      <c r="Q633" s="257"/>
      <c r="R633" s="257"/>
      <c r="S633" s="257"/>
      <c r="T633" s="258"/>
      <c r="AT633" s="259" t="s">
        <v>160</v>
      </c>
      <c r="AU633" s="259" t="s">
        <v>81</v>
      </c>
      <c r="AV633" s="12" t="s">
        <v>81</v>
      </c>
      <c r="AW633" s="12" t="s">
        <v>35</v>
      </c>
      <c r="AX633" s="12" t="s">
        <v>71</v>
      </c>
      <c r="AY633" s="259" t="s">
        <v>150</v>
      </c>
    </row>
    <row r="634" s="12" customFormat="1">
      <c r="B634" s="248"/>
      <c r="C634" s="249"/>
      <c r="D634" s="250" t="s">
        <v>160</v>
      </c>
      <c r="E634" s="251" t="s">
        <v>21</v>
      </c>
      <c r="F634" s="252" t="s">
        <v>1205</v>
      </c>
      <c r="G634" s="249"/>
      <c r="H634" s="253">
        <v>12.890000000000001</v>
      </c>
      <c r="I634" s="254"/>
      <c r="J634" s="249"/>
      <c r="K634" s="249"/>
      <c r="L634" s="255"/>
      <c r="M634" s="256"/>
      <c r="N634" s="257"/>
      <c r="O634" s="257"/>
      <c r="P634" s="257"/>
      <c r="Q634" s="257"/>
      <c r="R634" s="257"/>
      <c r="S634" s="257"/>
      <c r="T634" s="258"/>
      <c r="AT634" s="259" t="s">
        <v>160</v>
      </c>
      <c r="AU634" s="259" t="s">
        <v>81</v>
      </c>
      <c r="AV634" s="12" t="s">
        <v>81</v>
      </c>
      <c r="AW634" s="12" t="s">
        <v>35</v>
      </c>
      <c r="AX634" s="12" t="s">
        <v>71</v>
      </c>
      <c r="AY634" s="259" t="s">
        <v>150</v>
      </c>
    </row>
    <row r="635" s="13" customFormat="1">
      <c r="B635" s="260"/>
      <c r="C635" s="261"/>
      <c r="D635" s="250" t="s">
        <v>160</v>
      </c>
      <c r="E635" s="262" t="s">
        <v>21</v>
      </c>
      <c r="F635" s="263" t="s">
        <v>164</v>
      </c>
      <c r="G635" s="261"/>
      <c r="H635" s="264">
        <v>135.90799999999999</v>
      </c>
      <c r="I635" s="265"/>
      <c r="J635" s="261"/>
      <c r="K635" s="261"/>
      <c r="L635" s="266"/>
      <c r="M635" s="267"/>
      <c r="N635" s="268"/>
      <c r="O635" s="268"/>
      <c r="P635" s="268"/>
      <c r="Q635" s="268"/>
      <c r="R635" s="268"/>
      <c r="S635" s="268"/>
      <c r="T635" s="269"/>
      <c r="AT635" s="270" t="s">
        <v>160</v>
      </c>
      <c r="AU635" s="270" t="s">
        <v>81</v>
      </c>
      <c r="AV635" s="13" t="s">
        <v>158</v>
      </c>
      <c r="AW635" s="13" t="s">
        <v>35</v>
      </c>
      <c r="AX635" s="13" t="s">
        <v>78</v>
      </c>
      <c r="AY635" s="270" t="s">
        <v>150</v>
      </c>
    </row>
    <row r="636" s="1" customFormat="1" ht="16.5" customHeight="1">
      <c r="B636" s="47"/>
      <c r="C636" s="236" t="s">
        <v>1206</v>
      </c>
      <c r="D636" s="236" t="s">
        <v>153</v>
      </c>
      <c r="E636" s="237" t="s">
        <v>1207</v>
      </c>
      <c r="F636" s="238" t="s">
        <v>1208</v>
      </c>
      <c r="G636" s="239" t="s">
        <v>156</v>
      </c>
      <c r="H636" s="240">
        <v>16</v>
      </c>
      <c r="I636" s="241"/>
      <c r="J636" s="242">
        <f>ROUND(I636*H636,2)</f>
        <v>0</v>
      </c>
      <c r="K636" s="238" t="s">
        <v>21</v>
      </c>
      <c r="L636" s="73"/>
      <c r="M636" s="243" t="s">
        <v>21</v>
      </c>
      <c r="N636" s="244" t="s">
        <v>42</v>
      </c>
      <c r="O636" s="48"/>
      <c r="P636" s="245">
        <f>O636*H636</f>
        <v>0</v>
      </c>
      <c r="Q636" s="245">
        <v>0</v>
      </c>
      <c r="R636" s="245">
        <f>Q636*H636</f>
        <v>0</v>
      </c>
      <c r="S636" s="245">
        <v>0</v>
      </c>
      <c r="T636" s="246">
        <f>S636*H636</f>
        <v>0</v>
      </c>
      <c r="AR636" s="25" t="s">
        <v>158</v>
      </c>
      <c r="AT636" s="25" t="s">
        <v>153</v>
      </c>
      <c r="AU636" s="25" t="s">
        <v>81</v>
      </c>
      <c r="AY636" s="25" t="s">
        <v>150</v>
      </c>
      <c r="BE636" s="247">
        <f>IF(N636="základní",J636,0)</f>
        <v>0</v>
      </c>
      <c r="BF636" s="247">
        <f>IF(N636="snížená",J636,0)</f>
        <v>0</v>
      </c>
      <c r="BG636" s="247">
        <f>IF(N636="zákl. přenesená",J636,0)</f>
        <v>0</v>
      </c>
      <c r="BH636" s="247">
        <f>IF(N636="sníž. přenesená",J636,0)</f>
        <v>0</v>
      </c>
      <c r="BI636" s="247">
        <f>IF(N636="nulová",J636,0)</f>
        <v>0</v>
      </c>
      <c r="BJ636" s="25" t="s">
        <v>78</v>
      </c>
      <c r="BK636" s="247">
        <f>ROUND(I636*H636,2)</f>
        <v>0</v>
      </c>
      <c r="BL636" s="25" t="s">
        <v>158</v>
      </c>
      <c r="BM636" s="25" t="s">
        <v>1209</v>
      </c>
    </row>
    <row r="637" s="12" customFormat="1">
      <c r="B637" s="248"/>
      <c r="C637" s="249"/>
      <c r="D637" s="250" t="s">
        <v>160</v>
      </c>
      <c r="E637" s="251" t="s">
        <v>21</v>
      </c>
      <c r="F637" s="252" t="s">
        <v>1210</v>
      </c>
      <c r="G637" s="249"/>
      <c r="H637" s="253">
        <v>16</v>
      </c>
      <c r="I637" s="254"/>
      <c r="J637" s="249"/>
      <c r="K637" s="249"/>
      <c r="L637" s="255"/>
      <c r="M637" s="256"/>
      <c r="N637" s="257"/>
      <c r="O637" s="257"/>
      <c r="P637" s="257"/>
      <c r="Q637" s="257"/>
      <c r="R637" s="257"/>
      <c r="S637" s="257"/>
      <c r="T637" s="258"/>
      <c r="AT637" s="259" t="s">
        <v>160</v>
      </c>
      <c r="AU637" s="259" t="s">
        <v>81</v>
      </c>
      <c r="AV637" s="12" t="s">
        <v>81</v>
      </c>
      <c r="AW637" s="12" t="s">
        <v>35</v>
      </c>
      <c r="AX637" s="12" t="s">
        <v>78</v>
      </c>
      <c r="AY637" s="259" t="s">
        <v>150</v>
      </c>
    </row>
    <row r="638" s="1" customFormat="1" ht="16.5" customHeight="1">
      <c r="B638" s="47"/>
      <c r="C638" s="236" t="s">
        <v>1211</v>
      </c>
      <c r="D638" s="236" t="s">
        <v>153</v>
      </c>
      <c r="E638" s="237" t="s">
        <v>1212</v>
      </c>
      <c r="F638" s="238" t="s">
        <v>1213</v>
      </c>
      <c r="G638" s="239" t="s">
        <v>297</v>
      </c>
      <c r="H638" s="240">
        <v>548</v>
      </c>
      <c r="I638" s="241"/>
      <c r="J638" s="242">
        <f>ROUND(I638*H638,2)</f>
        <v>0</v>
      </c>
      <c r="K638" s="238" t="s">
        <v>21</v>
      </c>
      <c r="L638" s="73"/>
      <c r="M638" s="243" t="s">
        <v>21</v>
      </c>
      <c r="N638" s="244" t="s">
        <v>42</v>
      </c>
      <c r="O638" s="48"/>
      <c r="P638" s="245">
        <f>O638*H638</f>
        <v>0</v>
      </c>
      <c r="Q638" s="245">
        <v>0</v>
      </c>
      <c r="R638" s="245">
        <f>Q638*H638</f>
        <v>0</v>
      </c>
      <c r="S638" s="245">
        <v>0</v>
      </c>
      <c r="T638" s="246">
        <f>S638*H638</f>
        <v>0</v>
      </c>
      <c r="AR638" s="25" t="s">
        <v>158</v>
      </c>
      <c r="AT638" s="25" t="s">
        <v>153</v>
      </c>
      <c r="AU638" s="25" t="s">
        <v>81</v>
      </c>
      <c r="AY638" s="25" t="s">
        <v>150</v>
      </c>
      <c r="BE638" s="247">
        <f>IF(N638="základní",J638,0)</f>
        <v>0</v>
      </c>
      <c r="BF638" s="247">
        <f>IF(N638="snížená",J638,0)</f>
        <v>0</v>
      </c>
      <c r="BG638" s="247">
        <f>IF(N638="zákl. přenesená",J638,0)</f>
        <v>0</v>
      </c>
      <c r="BH638" s="247">
        <f>IF(N638="sníž. přenesená",J638,0)</f>
        <v>0</v>
      </c>
      <c r="BI638" s="247">
        <f>IF(N638="nulová",J638,0)</f>
        <v>0</v>
      </c>
      <c r="BJ638" s="25" t="s">
        <v>78</v>
      </c>
      <c r="BK638" s="247">
        <f>ROUND(I638*H638,2)</f>
        <v>0</v>
      </c>
      <c r="BL638" s="25" t="s">
        <v>158</v>
      </c>
      <c r="BM638" s="25" t="s">
        <v>1214</v>
      </c>
    </row>
    <row r="639" s="12" customFormat="1">
      <c r="B639" s="248"/>
      <c r="C639" s="249"/>
      <c r="D639" s="250" t="s">
        <v>160</v>
      </c>
      <c r="E639" s="251" t="s">
        <v>21</v>
      </c>
      <c r="F639" s="252" t="s">
        <v>1215</v>
      </c>
      <c r="G639" s="249"/>
      <c r="H639" s="253">
        <v>548</v>
      </c>
      <c r="I639" s="254"/>
      <c r="J639" s="249"/>
      <c r="K639" s="249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160</v>
      </c>
      <c r="AU639" s="259" t="s">
        <v>81</v>
      </c>
      <c r="AV639" s="12" t="s">
        <v>81</v>
      </c>
      <c r="AW639" s="12" t="s">
        <v>35</v>
      </c>
      <c r="AX639" s="12" t="s">
        <v>78</v>
      </c>
      <c r="AY639" s="259" t="s">
        <v>150</v>
      </c>
    </row>
    <row r="640" s="1" customFormat="1" ht="51" customHeight="1">
      <c r="B640" s="47"/>
      <c r="C640" s="236" t="s">
        <v>1216</v>
      </c>
      <c r="D640" s="236" t="s">
        <v>153</v>
      </c>
      <c r="E640" s="237" t="s">
        <v>1217</v>
      </c>
      <c r="F640" s="238" t="s">
        <v>1218</v>
      </c>
      <c r="G640" s="239" t="s">
        <v>1046</v>
      </c>
      <c r="H640" s="240">
        <v>3916.8000000000002</v>
      </c>
      <c r="I640" s="241"/>
      <c r="J640" s="242">
        <f>ROUND(I640*H640,2)</f>
        <v>0</v>
      </c>
      <c r="K640" s="238" t="s">
        <v>157</v>
      </c>
      <c r="L640" s="73"/>
      <c r="M640" s="243" t="s">
        <v>21</v>
      </c>
      <c r="N640" s="244" t="s">
        <v>42</v>
      </c>
      <c r="O640" s="48"/>
      <c r="P640" s="245">
        <f>O640*H640</f>
        <v>0</v>
      </c>
      <c r="Q640" s="245">
        <v>0</v>
      </c>
      <c r="R640" s="245">
        <f>Q640*H640</f>
        <v>0</v>
      </c>
      <c r="S640" s="245">
        <v>0.001</v>
      </c>
      <c r="T640" s="246">
        <f>S640*H640</f>
        <v>3.9168000000000003</v>
      </c>
      <c r="AR640" s="25" t="s">
        <v>158</v>
      </c>
      <c r="AT640" s="25" t="s">
        <v>153</v>
      </c>
      <c r="AU640" s="25" t="s">
        <v>81</v>
      </c>
      <c r="AY640" s="25" t="s">
        <v>150</v>
      </c>
      <c r="BE640" s="247">
        <f>IF(N640="základní",J640,0)</f>
        <v>0</v>
      </c>
      <c r="BF640" s="247">
        <f>IF(N640="snížená",J640,0)</f>
        <v>0</v>
      </c>
      <c r="BG640" s="247">
        <f>IF(N640="zákl. přenesená",J640,0)</f>
        <v>0</v>
      </c>
      <c r="BH640" s="247">
        <f>IF(N640="sníž. přenesená",J640,0)</f>
        <v>0</v>
      </c>
      <c r="BI640" s="247">
        <f>IF(N640="nulová",J640,0)</f>
        <v>0</v>
      </c>
      <c r="BJ640" s="25" t="s">
        <v>78</v>
      </c>
      <c r="BK640" s="247">
        <f>ROUND(I640*H640,2)</f>
        <v>0</v>
      </c>
      <c r="BL640" s="25" t="s">
        <v>158</v>
      </c>
      <c r="BM640" s="25" t="s">
        <v>1219</v>
      </c>
    </row>
    <row r="641" s="12" customFormat="1">
      <c r="B641" s="248"/>
      <c r="C641" s="249"/>
      <c r="D641" s="250" t="s">
        <v>160</v>
      </c>
      <c r="E641" s="251" t="s">
        <v>21</v>
      </c>
      <c r="F641" s="252" t="s">
        <v>1220</v>
      </c>
      <c r="G641" s="249"/>
      <c r="H641" s="253">
        <v>3916.8000000000002</v>
      </c>
      <c r="I641" s="254"/>
      <c r="J641" s="249"/>
      <c r="K641" s="249"/>
      <c r="L641" s="255"/>
      <c r="M641" s="256"/>
      <c r="N641" s="257"/>
      <c r="O641" s="257"/>
      <c r="P641" s="257"/>
      <c r="Q641" s="257"/>
      <c r="R641" s="257"/>
      <c r="S641" s="257"/>
      <c r="T641" s="258"/>
      <c r="AT641" s="259" t="s">
        <v>160</v>
      </c>
      <c r="AU641" s="259" t="s">
        <v>81</v>
      </c>
      <c r="AV641" s="12" t="s">
        <v>81</v>
      </c>
      <c r="AW641" s="12" t="s">
        <v>35</v>
      </c>
      <c r="AX641" s="12" t="s">
        <v>78</v>
      </c>
      <c r="AY641" s="259" t="s">
        <v>150</v>
      </c>
    </row>
    <row r="642" s="1" customFormat="1" ht="16.5" customHeight="1">
      <c r="B642" s="47"/>
      <c r="C642" s="236" t="s">
        <v>1221</v>
      </c>
      <c r="D642" s="236" t="s">
        <v>153</v>
      </c>
      <c r="E642" s="237" t="s">
        <v>1222</v>
      </c>
      <c r="F642" s="238" t="s">
        <v>1223</v>
      </c>
      <c r="G642" s="239" t="s">
        <v>297</v>
      </c>
      <c r="H642" s="240">
        <v>331.10000000000002</v>
      </c>
      <c r="I642" s="241"/>
      <c r="J642" s="242">
        <f>ROUND(I642*H642,2)</f>
        <v>0</v>
      </c>
      <c r="K642" s="238" t="s">
        <v>157</v>
      </c>
      <c r="L642" s="73"/>
      <c r="M642" s="243" t="s">
        <v>21</v>
      </c>
      <c r="N642" s="244" t="s">
        <v>42</v>
      </c>
      <c r="O642" s="48"/>
      <c r="P642" s="245">
        <f>O642*H642</f>
        <v>0</v>
      </c>
      <c r="Q642" s="245">
        <v>8.0000000000000007E-05</v>
      </c>
      <c r="R642" s="245">
        <f>Q642*H642</f>
        <v>0.026488000000000005</v>
      </c>
      <c r="S642" s="245">
        <v>0.017999999999999999</v>
      </c>
      <c r="T642" s="246">
        <f>S642*H642</f>
        <v>5.9597999999999995</v>
      </c>
      <c r="AR642" s="25" t="s">
        <v>158</v>
      </c>
      <c r="AT642" s="25" t="s">
        <v>153</v>
      </c>
      <c r="AU642" s="25" t="s">
        <v>81</v>
      </c>
      <c r="AY642" s="25" t="s">
        <v>150</v>
      </c>
      <c r="BE642" s="247">
        <f>IF(N642="základní",J642,0)</f>
        <v>0</v>
      </c>
      <c r="BF642" s="247">
        <f>IF(N642="snížená",J642,0)</f>
        <v>0</v>
      </c>
      <c r="BG642" s="247">
        <f>IF(N642="zákl. přenesená",J642,0)</f>
        <v>0</v>
      </c>
      <c r="BH642" s="247">
        <f>IF(N642="sníž. přenesená",J642,0)</f>
        <v>0</v>
      </c>
      <c r="BI642" s="247">
        <f>IF(N642="nulová",J642,0)</f>
        <v>0</v>
      </c>
      <c r="BJ642" s="25" t="s">
        <v>78</v>
      </c>
      <c r="BK642" s="247">
        <f>ROUND(I642*H642,2)</f>
        <v>0</v>
      </c>
      <c r="BL642" s="25" t="s">
        <v>158</v>
      </c>
      <c r="BM642" s="25" t="s">
        <v>1224</v>
      </c>
    </row>
    <row r="643" s="12" customFormat="1">
      <c r="B643" s="248"/>
      <c r="C643" s="249"/>
      <c r="D643" s="250" t="s">
        <v>160</v>
      </c>
      <c r="E643" s="251" t="s">
        <v>21</v>
      </c>
      <c r="F643" s="252" t="s">
        <v>1225</v>
      </c>
      <c r="G643" s="249"/>
      <c r="H643" s="253">
        <v>331.10000000000002</v>
      </c>
      <c r="I643" s="254"/>
      <c r="J643" s="249"/>
      <c r="K643" s="249"/>
      <c r="L643" s="255"/>
      <c r="M643" s="256"/>
      <c r="N643" s="257"/>
      <c r="O643" s="257"/>
      <c r="P643" s="257"/>
      <c r="Q643" s="257"/>
      <c r="R643" s="257"/>
      <c r="S643" s="257"/>
      <c r="T643" s="258"/>
      <c r="AT643" s="259" t="s">
        <v>160</v>
      </c>
      <c r="AU643" s="259" t="s">
        <v>81</v>
      </c>
      <c r="AV643" s="12" t="s">
        <v>81</v>
      </c>
      <c r="AW643" s="12" t="s">
        <v>35</v>
      </c>
      <c r="AX643" s="12" t="s">
        <v>78</v>
      </c>
      <c r="AY643" s="259" t="s">
        <v>150</v>
      </c>
    </row>
    <row r="644" s="1" customFormat="1" ht="25.5" customHeight="1">
      <c r="B644" s="47"/>
      <c r="C644" s="236" t="s">
        <v>1226</v>
      </c>
      <c r="D644" s="236" t="s">
        <v>153</v>
      </c>
      <c r="E644" s="237" t="s">
        <v>1227</v>
      </c>
      <c r="F644" s="238" t="s">
        <v>1228</v>
      </c>
      <c r="G644" s="239" t="s">
        <v>1046</v>
      </c>
      <c r="H644" s="240">
        <v>908</v>
      </c>
      <c r="I644" s="241"/>
      <c r="J644" s="242">
        <f>ROUND(I644*H644,2)</f>
        <v>0</v>
      </c>
      <c r="K644" s="238" t="s">
        <v>157</v>
      </c>
      <c r="L644" s="73"/>
      <c r="M644" s="243" t="s">
        <v>21</v>
      </c>
      <c r="N644" s="244" t="s">
        <v>42</v>
      </c>
      <c r="O644" s="48"/>
      <c r="P644" s="245">
        <f>O644*H644</f>
        <v>0</v>
      </c>
      <c r="Q644" s="245">
        <v>0</v>
      </c>
      <c r="R644" s="245">
        <f>Q644*H644</f>
        <v>0</v>
      </c>
      <c r="S644" s="245">
        <v>0.001</v>
      </c>
      <c r="T644" s="246">
        <f>S644*H644</f>
        <v>0.90800000000000003</v>
      </c>
      <c r="AR644" s="25" t="s">
        <v>158</v>
      </c>
      <c r="AT644" s="25" t="s">
        <v>153</v>
      </c>
      <c r="AU644" s="25" t="s">
        <v>81</v>
      </c>
      <c r="AY644" s="25" t="s">
        <v>150</v>
      </c>
      <c r="BE644" s="247">
        <f>IF(N644="základní",J644,0)</f>
        <v>0</v>
      </c>
      <c r="BF644" s="247">
        <f>IF(N644="snížená",J644,0)</f>
        <v>0</v>
      </c>
      <c r="BG644" s="247">
        <f>IF(N644="zákl. přenesená",J644,0)</f>
        <v>0</v>
      </c>
      <c r="BH644" s="247">
        <f>IF(N644="sníž. přenesená",J644,0)</f>
        <v>0</v>
      </c>
      <c r="BI644" s="247">
        <f>IF(N644="nulová",J644,0)</f>
        <v>0</v>
      </c>
      <c r="BJ644" s="25" t="s">
        <v>78</v>
      </c>
      <c r="BK644" s="247">
        <f>ROUND(I644*H644,2)</f>
        <v>0</v>
      </c>
      <c r="BL644" s="25" t="s">
        <v>158</v>
      </c>
      <c r="BM644" s="25" t="s">
        <v>1229</v>
      </c>
    </row>
    <row r="645" s="14" customFormat="1">
      <c r="B645" s="271"/>
      <c r="C645" s="272"/>
      <c r="D645" s="250" t="s">
        <v>160</v>
      </c>
      <c r="E645" s="273" t="s">
        <v>21</v>
      </c>
      <c r="F645" s="274" t="s">
        <v>1230</v>
      </c>
      <c r="G645" s="272"/>
      <c r="H645" s="273" t="s">
        <v>21</v>
      </c>
      <c r="I645" s="275"/>
      <c r="J645" s="272"/>
      <c r="K645" s="272"/>
      <c r="L645" s="276"/>
      <c r="M645" s="277"/>
      <c r="N645" s="278"/>
      <c r="O645" s="278"/>
      <c r="P645" s="278"/>
      <c r="Q645" s="278"/>
      <c r="R645" s="278"/>
      <c r="S645" s="278"/>
      <c r="T645" s="279"/>
      <c r="AT645" s="280" t="s">
        <v>160</v>
      </c>
      <c r="AU645" s="280" t="s">
        <v>81</v>
      </c>
      <c r="AV645" s="14" t="s">
        <v>78</v>
      </c>
      <c r="AW645" s="14" t="s">
        <v>35</v>
      </c>
      <c r="AX645" s="14" t="s">
        <v>71</v>
      </c>
      <c r="AY645" s="280" t="s">
        <v>150</v>
      </c>
    </row>
    <row r="646" s="12" customFormat="1">
      <c r="B646" s="248"/>
      <c r="C646" s="249"/>
      <c r="D646" s="250" t="s">
        <v>160</v>
      </c>
      <c r="E646" s="251" t="s">
        <v>21</v>
      </c>
      <c r="F646" s="252" t="s">
        <v>1231</v>
      </c>
      <c r="G646" s="249"/>
      <c r="H646" s="253">
        <v>908</v>
      </c>
      <c r="I646" s="254"/>
      <c r="J646" s="249"/>
      <c r="K646" s="249"/>
      <c r="L646" s="255"/>
      <c r="M646" s="256"/>
      <c r="N646" s="257"/>
      <c r="O646" s="257"/>
      <c r="P646" s="257"/>
      <c r="Q646" s="257"/>
      <c r="R646" s="257"/>
      <c r="S646" s="257"/>
      <c r="T646" s="258"/>
      <c r="AT646" s="259" t="s">
        <v>160</v>
      </c>
      <c r="AU646" s="259" t="s">
        <v>81</v>
      </c>
      <c r="AV646" s="12" t="s">
        <v>81</v>
      </c>
      <c r="AW646" s="12" t="s">
        <v>35</v>
      </c>
      <c r="AX646" s="12" t="s">
        <v>78</v>
      </c>
      <c r="AY646" s="259" t="s">
        <v>150</v>
      </c>
    </row>
    <row r="647" s="1" customFormat="1" ht="25.5" customHeight="1">
      <c r="B647" s="47"/>
      <c r="C647" s="236" t="s">
        <v>1232</v>
      </c>
      <c r="D647" s="236" t="s">
        <v>153</v>
      </c>
      <c r="E647" s="237" t="s">
        <v>1233</v>
      </c>
      <c r="F647" s="238" t="s">
        <v>1234</v>
      </c>
      <c r="G647" s="239" t="s">
        <v>297</v>
      </c>
      <c r="H647" s="240">
        <v>277.60000000000002</v>
      </c>
      <c r="I647" s="241"/>
      <c r="J647" s="242">
        <f>ROUND(I647*H647,2)</f>
        <v>0</v>
      </c>
      <c r="K647" s="238" t="s">
        <v>157</v>
      </c>
      <c r="L647" s="73"/>
      <c r="M647" s="243" t="s">
        <v>21</v>
      </c>
      <c r="N647" s="244" t="s">
        <v>42</v>
      </c>
      <c r="O647" s="48"/>
      <c r="P647" s="245">
        <f>O647*H647</f>
        <v>0</v>
      </c>
      <c r="Q647" s="245">
        <v>0.00021000000000000001</v>
      </c>
      <c r="R647" s="245">
        <f>Q647*H647</f>
        <v>0.058296000000000008</v>
      </c>
      <c r="S647" s="245">
        <v>0.017000000000000001</v>
      </c>
      <c r="T647" s="246">
        <f>S647*H647</f>
        <v>4.7192000000000007</v>
      </c>
      <c r="AR647" s="25" t="s">
        <v>158</v>
      </c>
      <c r="AT647" s="25" t="s">
        <v>153</v>
      </c>
      <c r="AU647" s="25" t="s">
        <v>81</v>
      </c>
      <c r="AY647" s="25" t="s">
        <v>150</v>
      </c>
      <c r="BE647" s="247">
        <f>IF(N647="základní",J647,0)</f>
        <v>0</v>
      </c>
      <c r="BF647" s="247">
        <f>IF(N647="snížená",J647,0)</f>
        <v>0</v>
      </c>
      <c r="BG647" s="247">
        <f>IF(N647="zákl. přenesená",J647,0)</f>
        <v>0</v>
      </c>
      <c r="BH647" s="247">
        <f>IF(N647="sníž. přenesená",J647,0)</f>
        <v>0</v>
      </c>
      <c r="BI647" s="247">
        <f>IF(N647="nulová",J647,0)</f>
        <v>0</v>
      </c>
      <c r="BJ647" s="25" t="s">
        <v>78</v>
      </c>
      <c r="BK647" s="247">
        <f>ROUND(I647*H647,2)</f>
        <v>0</v>
      </c>
      <c r="BL647" s="25" t="s">
        <v>158</v>
      </c>
      <c r="BM647" s="25" t="s">
        <v>1235</v>
      </c>
    </row>
    <row r="648" s="12" customFormat="1">
      <c r="B648" s="248"/>
      <c r="C648" s="249"/>
      <c r="D648" s="250" t="s">
        <v>160</v>
      </c>
      <c r="E648" s="251" t="s">
        <v>21</v>
      </c>
      <c r="F648" s="252" t="s">
        <v>1236</v>
      </c>
      <c r="G648" s="249"/>
      <c r="H648" s="253">
        <v>277.60000000000002</v>
      </c>
      <c r="I648" s="254"/>
      <c r="J648" s="249"/>
      <c r="K648" s="249"/>
      <c r="L648" s="255"/>
      <c r="M648" s="256"/>
      <c r="N648" s="257"/>
      <c r="O648" s="257"/>
      <c r="P648" s="257"/>
      <c r="Q648" s="257"/>
      <c r="R648" s="257"/>
      <c r="S648" s="257"/>
      <c r="T648" s="258"/>
      <c r="AT648" s="259" t="s">
        <v>160</v>
      </c>
      <c r="AU648" s="259" t="s">
        <v>81</v>
      </c>
      <c r="AV648" s="12" t="s">
        <v>81</v>
      </c>
      <c r="AW648" s="12" t="s">
        <v>35</v>
      </c>
      <c r="AX648" s="12" t="s">
        <v>78</v>
      </c>
      <c r="AY648" s="259" t="s">
        <v>150</v>
      </c>
    </row>
    <row r="649" s="1" customFormat="1" ht="25.5" customHeight="1">
      <c r="B649" s="47"/>
      <c r="C649" s="236" t="s">
        <v>1237</v>
      </c>
      <c r="D649" s="236" t="s">
        <v>153</v>
      </c>
      <c r="E649" s="237" t="s">
        <v>1238</v>
      </c>
      <c r="F649" s="238" t="s">
        <v>1239</v>
      </c>
      <c r="G649" s="239" t="s">
        <v>297</v>
      </c>
      <c r="H649" s="240">
        <v>282.60000000000002</v>
      </c>
      <c r="I649" s="241"/>
      <c r="J649" s="242">
        <f>ROUND(I649*H649,2)</f>
        <v>0</v>
      </c>
      <c r="K649" s="238" t="s">
        <v>157</v>
      </c>
      <c r="L649" s="73"/>
      <c r="M649" s="243" t="s">
        <v>21</v>
      </c>
      <c r="N649" s="244" t="s">
        <v>42</v>
      </c>
      <c r="O649" s="48"/>
      <c r="P649" s="245">
        <f>O649*H649</f>
        <v>0</v>
      </c>
      <c r="Q649" s="245">
        <v>8.0000000000000007E-05</v>
      </c>
      <c r="R649" s="245">
        <f>Q649*H649</f>
        <v>0.022608000000000003</v>
      </c>
      <c r="S649" s="245">
        <v>0.0050000000000000001</v>
      </c>
      <c r="T649" s="246">
        <f>S649*H649</f>
        <v>1.413</v>
      </c>
      <c r="AR649" s="25" t="s">
        <v>158</v>
      </c>
      <c r="AT649" s="25" t="s">
        <v>153</v>
      </c>
      <c r="AU649" s="25" t="s">
        <v>81</v>
      </c>
      <c r="AY649" s="25" t="s">
        <v>150</v>
      </c>
      <c r="BE649" s="247">
        <f>IF(N649="základní",J649,0)</f>
        <v>0</v>
      </c>
      <c r="BF649" s="247">
        <f>IF(N649="snížená",J649,0)</f>
        <v>0</v>
      </c>
      <c r="BG649" s="247">
        <f>IF(N649="zákl. přenesená",J649,0)</f>
        <v>0</v>
      </c>
      <c r="BH649" s="247">
        <f>IF(N649="sníž. přenesená",J649,0)</f>
        <v>0</v>
      </c>
      <c r="BI649" s="247">
        <f>IF(N649="nulová",J649,0)</f>
        <v>0</v>
      </c>
      <c r="BJ649" s="25" t="s">
        <v>78</v>
      </c>
      <c r="BK649" s="247">
        <f>ROUND(I649*H649,2)</f>
        <v>0</v>
      </c>
      <c r="BL649" s="25" t="s">
        <v>158</v>
      </c>
      <c r="BM649" s="25" t="s">
        <v>1240</v>
      </c>
    </row>
    <row r="650" s="12" customFormat="1">
      <c r="B650" s="248"/>
      <c r="C650" s="249"/>
      <c r="D650" s="250" t="s">
        <v>160</v>
      </c>
      <c r="E650" s="251" t="s">
        <v>21</v>
      </c>
      <c r="F650" s="252" t="s">
        <v>1241</v>
      </c>
      <c r="G650" s="249"/>
      <c r="H650" s="253">
        <v>282.60000000000002</v>
      </c>
      <c r="I650" s="254"/>
      <c r="J650" s="249"/>
      <c r="K650" s="249"/>
      <c r="L650" s="255"/>
      <c r="M650" s="256"/>
      <c r="N650" s="257"/>
      <c r="O650" s="257"/>
      <c r="P650" s="257"/>
      <c r="Q650" s="257"/>
      <c r="R650" s="257"/>
      <c r="S650" s="257"/>
      <c r="T650" s="258"/>
      <c r="AT650" s="259" t="s">
        <v>160</v>
      </c>
      <c r="AU650" s="259" t="s">
        <v>81</v>
      </c>
      <c r="AV650" s="12" t="s">
        <v>81</v>
      </c>
      <c r="AW650" s="12" t="s">
        <v>35</v>
      </c>
      <c r="AX650" s="12" t="s">
        <v>78</v>
      </c>
      <c r="AY650" s="259" t="s">
        <v>150</v>
      </c>
    </row>
    <row r="651" s="1" customFormat="1" ht="25.5" customHeight="1">
      <c r="B651" s="47"/>
      <c r="C651" s="236" t="s">
        <v>1242</v>
      </c>
      <c r="D651" s="236" t="s">
        <v>153</v>
      </c>
      <c r="E651" s="237" t="s">
        <v>1243</v>
      </c>
      <c r="F651" s="238" t="s">
        <v>1244</v>
      </c>
      <c r="G651" s="239" t="s">
        <v>297</v>
      </c>
      <c r="H651" s="240">
        <v>16</v>
      </c>
      <c r="I651" s="241"/>
      <c r="J651" s="242">
        <f>ROUND(I651*H651,2)</f>
        <v>0</v>
      </c>
      <c r="K651" s="238" t="s">
        <v>157</v>
      </c>
      <c r="L651" s="73"/>
      <c r="M651" s="243" t="s">
        <v>21</v>
      </c>
      <c r="N651" s="244" t="s">
        <v>42</v>
      </c>
      <c r="O651" s="48"/>
      <c r="P651" s="245">
        <f>O651*H651</f>
        <v>0</v>
      </c>
      <c r="Q651" s="245">
        <v>0.00029</v>
      </c>
      <c r="R651" s="245">
        <f>Q651*H651</f>
        <v>0.00464</v>
      </c>
      <c r="S651" s="245">
        <v>0.053999999999999999</v>
      </c>
      <c r="T651" s="246">
        <f>S651*H651</f>
        <v>0.86399999999999999</v>
      </c>
      <c r="AR651" s="25" t="s">
        <v>158</v>
      </c>
      <c r="AT651" s="25" t="s">
        <v>153</v>
      </c>
      <c r="AU651" s="25" t="s">
        <v>81</v>
      </c>
      <c r="AY651" s="25" t="s">
        <v>150</v>
      </c>
      <c r="BE651" s="247">
        <f>IF(N651="základní",J651,0)</f>
        <v>0</v>
      </c>
      <c r="BF651" s="247">
        <f>IF(N651="snížená",J651,0)</f>
        <v>0</v>
      </c>
      <c r="BG651" s="247">
        <f>IF(N651="zákl. přenesená",J651,0)</f>
        <v>0</v>
      </c>
      <c r="BH651" s="247">
        <f>IF(N651="sníž. přenesená",J651,0)</f>
        <v>0</v>
      </c>
      <c r="BI651" s="247">
        <f>IF(N651="nulová",J651,0)</f>
        <v>0</v>
      </c>
      <c r="BJ651" s="25" t="s">
        <v>78</v>
      </c>
      <c r="BK651" s="247">
        <f>ROUND(I651*H651,2)</f>
        <v>0</v>
      </c>
      <c r="BL651" s="25" t="s">
        <v>158</v>
      </c>
      <c r="BM651" s="25" t="s">
        <v>1245</v>
      </c>
    </row>
    <row r="652" s="12" customFormat="1">
      <c r="B652" s="248"/>
      <c r="C652" s="249"/>
      <c r="D652" s="250" t="s">
        <v>160</v>
      </c>
      <c r="E652" s="251" t="s">
        <v>21</v>
      </c>
      <c r="F652" s="252" t="s">
        <v>1246</v>
      </c>
      <c r="G652" s="249"/>
      <c r="H652" s="253">
        <v>16</v>
      </c>
      <c r="I652" s="254"/>
      <c r="J652" s="249"/>
      <c r="K652" s="249"/>
      <c r="L652" s="255"/>
      <c r="M652" s="256"/>
      <c r="N652" s="257"/>
      <c r="O652" s="257"/>
      <c r="P652" s="257"/>
      <c r="Q652" s="257"/>
      <c r="R652" s="257"/>
      <c r="S652" s="257"/>
      <c r="T652" s="258"/>
      <c r="AT652" s="259" t="s">
        <v>160</v>
      </c>
      <c r="AU652" s="259" t="s">
        <v>81</v>
      </c>
      <c r="AV652" s="12" t="s">
        <v>81</v>
      </c>
      <c r="AW652" s="12" t="s">
        <v>35</v>
      </c>
      <c r="AX652" s="12" t="s">
        <v>78</v>
      </c>
      <c r="AY652" s="259" t="s">
        <v>150</v>
      </c>
    </row>
    <row r="653" s="1" customFormat="1" ht="16.5" customHeight="1">
      <c r="B653" s="47"/>
      <c r="C653" s="236" t="s">
        <v>1247</v>
      </c>
      <c r="D653" s="236" t="s">
        <v>153</v>
      </c>
      <c r="E653" s="237" t="s">
        <v>1248</v>
      </c>
      <c r="F653" s="238" t="s">
        <v>1249</v>
      </c>
      <c r="G653" s="239" t="s">
        <v>156</v>
      </c>
      <c r="H653" s="240">
        <v>28</v>
      </c>
      <c r="I653" s="241"/>
      <c r="J653" s="242">
        <f>ROUND(I653*H653,2)</f>
        <v>0</v>
      </c>
      <c r="K653" s="238" t="s">
        <v>21</v>
      </c>
      <c r="L653" s="73"/>
      <c r="M653" s="243" t="s">
        <v>21</v>
      </c>
      <c r="N653" s="244" t="s">
        <v>42</v>
      </c>
      <c r="O653" s="48"/>
      <c r="P653" s="245">
        <f>O653*H653</f>
        <v>0</v>
      </c>
      <c r="Q653" s="245">
        <v>0</v>
      </c>
      <c r="R653" s="245">
        <f>Q653*H653</f>
        <v>0</v>
      </c>
      <c r="S653" s="245">
        <v>0</v>
      </c>
      <c r="T653" s="246">
        <f>S653*H653</f>
        <v>0</v>
      </c>
      <c r="AR653" s="25" t="s">
        <v>158</v>
      </c>
      <c r="AT653" s="25" t="s">
        <v>153</v>
      </c>
      <c r="AU653" s="25" t="s">
        <v>81</v>
      </c>
      <c r="AY653" s="25" t="s">
        <v>150</v>
      </c>
      <c r="BE653" s="247">
        <f>IF(N653="základní",J653,0)</f>
        <v>0</v>
      </c>
      <c r="BF653" s="247">
        <f>IF(N653="snížená",J653,0)</f>
        <v>0</v>
      </c>
      <c r="BG653" s="247">
        <f>IF(N653="zákl. přenesená",J653,0)</f>
        <v>0</v>
      </c>
      <c r="BH653" s="247">
        <f>IF(N653="sníž. přenesená",J653,0)</f>
        <v>0</v>
      </c>
      <c r="BI653" s="247">
        <f>IF(N653="nulová",J653,0)</f>
        <v>0</v>
      </c>
      <c r="BJ653" s="25" t="s">
        <v>78</v>
      </c>
      <c r="BK653" s="247">
        <f>ROUND(I653*H653,2)</f>
        <v>0</v>
      </c>
      <c r="BL653" s="25" t="s">
        <v>158</v>
      </c>
      <c r="BM653" s="25" t="s">
        <v>1250</v>
      </c>
    </row>
    <row r="654" s="14" customFormat="1">
      <c r="B654" s="271"/>
      <c r="C654" s="272"/>
      <c r="D654" s="250" t="s">
        <v>160</v>
      </c>
      <c r="E654" s="273" t="s">
        <v>21</v>
      </c>
      <c r="F654" s="274" t="s">
        <v>1251</v>
      </c>
      <c r="G654" s="272"/>
      <c r="H654" s="273" t="s">
        <v>21</v>
      </c>
      <c r="I654" s="275"/>
      <c r="J654" s="272"/>
      <c r="K654" s="272"/>
      <c r="L654" s="276"/>
      <c r="M654" s="277"/>
      <c r="N654" s="278"/>
      <c r="O654" s="278"/>
      <c r="P654" s="278"/>
      <c r="Q654" s="278"/>
      <c r="R654" s="278"/>
      <c r="S654" s="278"/>
      <c r="T654" s="279"/>
      <c r="AT654" s="280" t="s">
        <v>160</v>
      </c>
      <c r="AU654" s="280" t="s">
        <v>81</v>
      </c>
      <c r="AV654" s="14" t="s">
        <v>78</v>
      </c>
      <c r="AW654" s="14" t="s">
        <v>35</v>
      </c>
      <c r="AX654" s="14" t="s">
        <v>71</v>
      </c>
      <c r="AY654" s="280" t="s">
        <v>150</v>
      </c>
    </row>
    <row r="655" s="14" customFormat="1">
      <c r="B655" s="271"/>
      <c r="C655" s="272"/>
      <c r="D655" s="250" t="s">
        <v>160</v>
      </c>
      <c r="E655" s="273" t="s">
        <v>21</v>
      </c>
      <c r="F655" s="274" t="s">
        <v>1252</v>
      </c>
      <c r="G655" s="272"/>
      <c r="H655" s="273" t="s">
        <v>21</v>
      </c>
      <c r="I655" s="275"/>
      <c r="J655" s="272"/>
      <c r="K655" s="272"/>
      <c r="L655" s="276"/>
      <c r="M655" s="277"/>
      <c r="N655" s="278"/>
      <c r="O655" s="278"/>
      <c r="P655" s="278"/>
      <c r="Q655" s="278"/>
      <c r="R655" s="278"/>
      <c r="S655" s="278"/>
      <c r="T655" s="279"/>
      <c r="AT655" s="280" t="s">
        <v>160</v>
      </c>
      <c r="AU655" s="280" t="s">
        <v>81</v>
      </c>
      <c r="AV655" s="14" t="s">
        <v>78</v>
      </c>
      <c r="AW655" s="14" t="s">
        <v>35</v>
      </c>
      <c r="AX655" s="14" t="s">
        <v>71</v>
      </c>
      <c r="AY655" s="280" t="s">
        <v>150</v>
      </c>
    </row>
    <row r="656" s="12" customFormat="1">
      <c r="B656" s="248"/>
      <c r="C656" s="249"/>
      <c r="D656" s="250" t="s">
        <v>160</v>
      </c>
      <c r="E656" s="251" t="s">
        <v>21</v>
      </c>
      <c r="F656" s="252" t="s">
        <v>1253</v>
      </c>
      <c r="G656" s="249"/>
      <c r="H656" s="253">
        <v>28</v>
      </c>
      <c r="I656" s="254"/>
      <c r="J656" s="249"/>
      <c r="K656" s="249"/>
      <c r="L656" s="255"/>
      <c r="M656" s="256"/>
      <c r="N656" s="257"/>
      <c r="O656" s="257"/>
      <c r="P656" s="257"/>
      <c r="Q656" s="257"/>
      <c r="R656" s="257"/>
      <c r="S656" s="257"/>
      <c r="T656" s="258"/>
      <c r="AT656" s="259" t="s">
        <v>160</v>
      </c>
      <c r="AU656" s="259" t="s">
        <v>81</v>
      </c>
      <c r="AV656" s="12" t="s">
        <v>81</v>
      </c>
      <c r="AW656" s="12" t="s">
        <v>35</v>
      </c>
      <c r="AX656" s="12" t="s">
        <v>78</v>
      </c>
      <c r="AY656" s="259" t="s">
        <v>150</v>
      </c>
    </row>
    <row r="657" s="1" customFormat="1" ht="16.5" customHeight="1">
      <c r="B657" s="47"/>
      <c r="C657" s="236" t="s">
        <v>1254</v>
      </c>
      <c r="D657" s="236" t="s">
        <v>153</v>
      </c>
      <c r="E657" s="237" t="s">
        <v>1255</v>
      </c>
      <c r="F657" s="238" t="s">
        <v>1256</v>
      </c>
      <c r="G657" s="239" t="s">
        <v>297</v>
      </c>
      <c r="H657" s="240">
        <v>279.19999999999999</v>
      </c>
      <c r="I657" s="241"/>
      <c r="J657" s="242">
        <f>ROUND(I657*H657,2)</f>
        <v>0</v>
      </c>
      <c r="K657" s="238" t="s">
        <v>21</v>
      </c>
      <c r="L657" s="73"/>
      <c r="M657" s="243" t="s">
        <v>21</v>
      </c>
      <c r="N657" s="244" t="s">
        <v>42</v>
      </c>
      <c r="O657" s="48"/>
      <c r="P657" s="245">
        <f>O657*H657</f>
        <v>0</v>
      </c>
      <c r="Q657" s="245">
        <v>0</v>
      </c>
      <c r="R657" s="245">
        <f>Q657*H657</f>
        <v>0</v>
      </c>
      <c r="S657" s="245">
        <v>0</v>
      </c>
      <c r="T657" s="246">
        <f>S657*H657</f>
        <v>0</v>
      </c>
      <c r="AR657" s="25" t="s">
        <v>158</v>
      </c>
      <c r="AT657" s="25" t="s">
        <v>153</v>
      </c>
      <c r="AU657" s="25" t="s">
        <v>81</v>
      </c>
      <c r="AY657" s="25" t="s">
        <v>150</v>
      </c>
      <c r="BE657" s="247">
        <f>IF(N657="základní",J657,0)</f>
        <v>0</v>
      </c>
      <c r="BF657" s="247">
        <f>IF(N657="snížená",J657,0)</f>
        <v>0</v>
      </c>
      <c r="BG657" s="247">
        <f>IF(N657="zákl. přenesená",J657,0)</f>
        <v>0</v>
      </c>
      <c r="BH657" s="247">
        <f>IF(N657="sníž. přenesená",J657,0)</f>
        <v>0</v>
      </c>
      <c r="BI657" s="247">
        <f>IF(N657="nulová",J657,0)</f>
        <v>0</v>
      </c>
      <c r="BJ657" s="25" t="s">
        <v>78</v>
      </c>
      <c r="BK657" s="247">
        <f>ROUND(I657*H657,2)</f>
        <v>0</v>
      </c>
      <c r="BL657" s="25" t="s">
        <v>158</v>
      </c>
      <c r="BM657" s="25" t="s">
        <v>1257</v>
      </c>
    </row>
    <row r="658" s="14" customFormat="1">
      <c r="B658" s="271"/>
      <c r="C658" s="272"/>
      <c r="D658" s="250" t="s">
        <v>160</v>
      </c>
      <c r="E658" s="273" t="s">
        <v>21</v>
      </c>
      <c r="F658" s="274" t="s">
        <v>1252</v>
      </c>
      <c r="G658" s="272"/>
      <c r="H658" s="273" t="s">
        <v>21</v>
      </c>
      <c r="I658" s="275"/>
      <c r="J658" s="272"/>
      <c r="K658" s="272"/>
      <c r="L658" s="276"/>
      <c r="M658" s="277"/>
      <c r="N658" s="278"/>
      <c r="O658" s="278"/>
      <c r="P658" s="278"/>
      <c r="Q658" s="278"/>
      <c r="R658" s="278"/>
      <c r="S658" s="278"/>
      <c r="T658" s="279"/>
      <c r="AT658" s="280" t="s">
        <v>160</v>
      </c>
      <c r="AU658" s="280" t="s">
        <v>81</v>
      </c>
      <c r="AV658" s="14" t="s">
        <v>78</v>
      </c>
      <c r="AW658" s="14" t="s">
        <v>35</v>
      </c>
      <c r="AX658" s="14" t="s">
        <v>71</v>
      </c>
      <c r="AY658" s="280" t="s">
        <v>150</v>
      </c>
    </row>
    <row r="659" s="12" customFormat="1">
      <c r="B659" s="248"/>
      <c r="C659" s="249"/>
      <c r="D659" s="250" t="s">
        <v>160</v>
      </c>
      <c r="E659" s="251" t="s">
        <v>21</v>
      </c>
      <c r="F659" s="252" t="s">
        <v>1090</v>
      </c>
      <c r="G659" s="249"/>
      <c r="H659" s="253">
        <v>230.19999999999999</v>
      </c>
      <c r="I659" s="254"/>
      <c r="J659" s="249"/>
      <c r="K659" s="249"/>
      <c r="L659" s="255"/>
      <c r="M659" s="256"/>
      <c r="N659" s="257"/>
      <c r="O659" s="257"/>
      <c r="P659" s="257"/>
      <c r="Q659" s="257"/>
      <c r="R659" s="257"/>
      <c r="S659" s="257"/>
      <c r="T659" s="258"/>
      <c r="AT659" s="259" t="s">
        <v>160</v>
      </c>
      <c r="AU659" s="259" t="s">
        <v>81</v>
      </c>
      <c r="AV659" s="12" t="s">
        <v>81</v>
      </c>
      <c r="AW659" s="12" t="s">
        <v>35</v>
      </c>
      <c r="AX659" s="12" t="s">
        <v>71</v>
      </c>
      <c r="AY659" s="259" t="s">
        <v>150</v>
      </c>
    </row>
    <row r="660" s="12" customFormat="1">
      <c r="B660" s="248"/>
      <c r="C660" s="249"/>
      <c r="D660" s="250" t="s">
        <v>160</v>
      </c>
      <c r="E660" s="251" t="s">
        <v>21</v>
      </c>
      <c r="F660" s="252" t="s">
        <v>1091</v>
      </c>
      <c r="G660" s="249"/>
      <c r="H660" s="253">
        <v>49</v>
      </c>
      <c r="I660" s="254"/>
      <c r="J660" s="249"/>
      <c r="K660" s="249"/>
      <c r="L660" s="255"/>
      <c r="M660" s="256"/>
      <c r="N660" s="257"/>
      <c r="O660" s="257"/>
      <c r="P660" s="257"/>
      <c r="Q660" s="257"/>
      <c r="R660" s="257"/>
      <c r="S660" s="257"/>
      <c r="T660" s="258"/>
      <c r="AT660" s="259" t="s">
        <v>160</v>
      </c>
      <c r="AU660" s="259" t="s">
        <v>81</v>
      </c>
      <c r="AV660" s="12" t="s">
        <v>81</v>
      </c>
      <c r="AW660" s="12" t="s">
        <v>35</v>
      </c>
      <c r="AX660" s="12" t="s">
        <v>71</v>
      </c>
      <c r="AY660" s="259" t="s">
        <v>150</v>
      </c>
    </row>
    <row r="661" s="13" customFormat="1">
      <c r="B661" s="260"/>
      <c r="C661" s="261"/>
      <c r="D661" s="250" t="s">
        <v>160</v>
      </c>
      <c r="E661" s="262" t="s">
        <v>21</v>
      </c>
      <c r="F661" s="263" t="s">
        <v>164</v>
      </c>
      <c r="G661" s="261"/>
      <c r="H661" s="264">
        <v>279.19999999999999</v>
      </c>
      <c r="I661" s="265"/>
      <c r="J661" s="261"/>
      <c r="K661" s="261"/>
      <c r="L661" s="266"/>
      <c r="M661" s="267"/>
      <c r="N661" s="268"/>
      <c r="O661" s="268"/>
      <c r="P661" s="268"/>
      <c r="Q661" s="268"/>
      <c r="R661" s="268"/>
      <c r="S661" s="268"/>
      <c r="T661" s="269"/>
      <c r="AT661" s="270" t="s">
        <v>160</v>
      </c>
      <c r="AU661" s="270" t="s">
        <v>81</v>
      </c>
      <c r="AV661" s="13" t="s">
        <v>158</v>
      </c>
      <c r="AW661" s="13" t="s">
        <v>35</v>
      </c>
      <c r="AX661" s="13" t="s">
        <v>78</v>
      </c>
      <c r="AY661" s="270" t="s">
        <v>150</v>
      </c>
    </row>
    <row r="662" s="1" customFormat="1" ht="16.5" customHeight="1">
      <c r="B662" s="47"/>
      <c r="C662" s="236" t="s">
        <v>1258</v>
      </c>
      <c r="D662" s="236" t="s">
        <v>153</v>
      </c>
      <c r="E662" s="237" t="s">
        <v>1259</v>
      </c>
      <c r="F662" s="238" t="s">
        <v>1260</v>
      </c>
      <c r="G662" s="239" t="s">
        <v>156</v>
      </c>
      <c r="H662" s="240">
        <v>736</v>
      </c>
      <c r="I662" s="241"/>
      <c r="J662" s="242">
        <f>ROUND(I662*H662,2)</f>
        <v>0</v>
      </c>
      <c r="K662" s="238" t="s">
        <v>21</v>
      </c>
      <c r="L662" s="73"/>
      <c r="M662" s="243" t="s">
        <v>21</v>
      </c>
      <c r="N662" s="244" t="s">
        <v>42</v>
      </c>
      <c r="O662" s="48"/>
      <c r="P662" s="245">
        <f>O662*H662</f>
        <v>0</v>
      </c>
      <c r="Q662" s="245">
        <v>0</v>
      </c>
      <c r="R662" s="245">
        <f>Q662*H662</f>
        <v>0</v>
      </c>
      <c r="S662" s="245">
        <v>0</v>
      </c>
      <c r="T662" s="246">
        <f>S662*H662</f>
        <v>0</v>
      </c>
      <c r="AR662" s="25" t="s">
        <v>158</v>
      </c>
      <c r="AT662" s="25" t="s">
        <v>153</v>
      </c>
      <c r="AU662" s="25" t="s">
        <v>81</v>
      </c>
      <c r="AY662" s="25" t="s">
        <v>150</v>
      </c>
      <c r="BE662" s="247">
        <f>IF(N662="základní",J662,0)</f>
        <v>0</v>
      </c>
      <c r="BF662" s="247">
        <f>IF(N662="snížená",J662,0)</f>
        <v>0</v>
      </c>
      <c r="BG662" s="247">
        <f>IF(N662="zákl. přenesená",J662,0)</f>
        <v>0</v>
      </c>
      <c r="BH662" s="247">
        <f>IF(N662="sníž. přenesená",J662,0)</f>
        <v>0</v>
      </c>
      <c r="BI662" s="247">
        <f>IF(N662="nulová",J662,0)</f>
        <v>0</v>
      </c>
      <c r="BJ662" s="25" t="s">
        <v>78</v>
      </c>
      <c r="BK662" s="247">
        <f>ROUND(I662*H662,2)</f>
        <v>0</v>
      </c>
      <c r="BL662" s="25" t="s">
        <v>158</v>
      </c>
      <c r="BM662" s="25" t="s">
        <v>1261</v>
      </c>
    </row>
    <row r="663" s="14" customFormat="1">
      <c r="B663" s="271"/>
      <c r="C663" s="272"/>
      <c r="D663" s="250" t="s">
        <v>160</v>
      </c>
      <c r="E663" s="273" t="s">
        <v>21</v>
      </c>
      <c r="F663" s="274" t="s">
        <v>1262</v>
      </c>
      <c r="G663" s="272"/>
      <c r="H663" s="273" t="s">
        <v>21</v>
      </c>
      <c r="I663" s="275"/>
      <c r="J663" s="272"/>
      <c r="K663" s="272"/>
      <c r="L663" s="276"/>
      <c r="M663" s="277"/>
      <c r="N663" s="278"/>
      <c r="O663" s="278"/>
      <c r="P663" s="278"/>
      <c r="Q663" s="278"/>
      <c r="R663" s="278"/>
      <c r="S663" s="278"/>
      <c r="T663" s="279"/>
      <c r="AT663" s="280" t="s">
        <v>160</v>
      </c>
      <c r="AU663" s="280" t="s">
        <v>81</v>
      </c>
      <c r="AV663" s="14" t="s">
        <v>78</v>
      </c>
      <c r="AW663" s="14" t="s">
        <v>35</v>
      </c>
      <c r="AX663" s="14" t="s">
        <v>71</v>
      </c>
      <c r="AY663" s="280" t="s">
        <v>150</v>
      </c>
    </row>
    <row r="664" s="12" customFormat="1">
      <c r="B664" s="248"/>
      <c r="C664" s="249"/>
      <c r="D664" s="250" t="s">
        <v>160</v>
      </c>
      <c r="E664" s="251" t="s">
        <v>21</v>
      </c>
      <c r="F664" s="252" t="s">
        <v>1263</v>
      </c>
      <c r="G664" s="249"/>
      <c r="H664" s="253">
        <v>736</v>
      </c>
      <c r="I664" s="254"/>
      <c r="J664" s="249"/>
      <c r="K664" s="249"/>
      <c r="L664" s="255"/>
      <c r="M664" s="256"/>
      <c r="N664" s="257"/>
      <c r="O664" s="257"/>
      <c r="P664" s="257"/>
      <c r="Q664" s="257"/>
      <c r="R664" s="257"/>
      <c r="S664" s="257"/>
      <c r="T664" s="258"/>
      <c r="AT664" s="259" t="s">
        <v>160</v>
      </c>
      <c r="AU664" s="259" t="s">
        <v>81</v>
      </c>
      <c r="AV664" s="12" t="s">
        <v>81</v>
      </c>
      <c r="AW664" s="12" t="s">
        <v>35</v>
      </c>
      <c r="AX664" s="12" t="s">
        <v>78</v>
      </c>
      <c r="AY664" s="259" t="s">
        <v>150</v>
      </c>
    </row>
    <row r="665" s="1" customFormat="1" ht="25.5" customHeight="1">
      <c r="B665" s="47"/>
      <c r="C665" s="236" t="s">
        <v>1264</v>
      </c>
      <c r="D665" s="236" t="s">
        <v>153</v>
      </c>
      <c r="E665" s="237" t="s">
        <v>1265</v>
      </c>
      <c r="F665" s="238" t="s">
        <v>1266</v>
      </c>
      <c r="G665" s="239" t="s">
        <v>156</v>
      </c>
      <c r="H665" s="240">
        <v>128</v>
      </c>
      <c r="I665" s="241"/>
      <c r="J665" s="242">
        <f>ROUND(I665*H665,2)</f>
        <v>0</v>
      </c>
      <c r="K665" s="238" t="s">
        <v>157</v>
      </c>
      <c r="L665" s="73"/>
      <c r="M665" s="243" t="s">
        <v>21</v>
      </c>
      <c r="N665" s="244" t="s">
        <v>42</v>
      </c>
      <c r="O665" s="48"/>
      <c r="P665" s="245">
        <f>O665*H665</f>
        <v>0</v>
      </c>
      <c r="Q665" s="245">
        <v>0</v>
      </c>
      <c r="R665" s="245">
        <f>Q665*H665</f>
        <v>0</v>
      </c>
      <c r="S665" s="245">
        <v>0.034000000000000002</v>
      </c>
      <c r="T665" s="246">
        <f>S665*H665</f>
        <v>4.3520000000000003</v>
      </c>
      <c r="AR665" s="25" t="s">
        <v>158</v>
      </c>
      <c r="AT665" s="25" t="s">
        <v>153</v>
      </c>
      <c r="AU665" s="25" t="s">
        <v>81</v>
      </c>
      <c r="AY665" s="25" t="s">
        <v>150</v>
      </c>
      <c r="BE665" s="247">
        <f>IF(N665="základní",J665,0)</f>
        <v>0</v>
      </c>
      <c r="BF665" s="247">
        <f>IF(N665="snížená",J665,0)</f>
        <v>0</v>
      </c>
      <c r="BG665" s="247">
        <f>IF(N665="zákl. přenesená",J665,0)</f>
        <v>0</v>
      </c>
      <c r="BH665" s="247">
        <f>IF(N665="sníž. přenesená",J665,0)</f>
        <v>0</v>
      </c>
      <c r="BI665" s="247">
        <f>IF(N665="nulová",J665,0)</f>
        <v>0</v>
      </c>
      <c r="BJ665" s="25" t="s">
        <v>78</v>
      </c>
      <c r="BK665" s="247">
        <f>ROUND(I665*H665,2)</f>
        <v>0</v>
      </c>
      <c r="BL665" s="25" t="s">
        <v>158</v>
      </c>
      <c r="BM665" s="25" t="s">
        <v>1267</v>
      </c>
    </row>
    <row r="666" s="14" customFormat="1">
      <c r="B666" s="271"/>
      <c r="C666" s="272"/>
      <c r="D666" s="250" t="s">
        <v>160</v>
      </c>
      <c r="E666" s="273" t="s">
        <v>21</v>
      </c>
      <c r="F666" s="274" t="s">
        <v>1268</v>
      </c>
      <c r="G666" s="272"/>
      <c r="H666" s="273" t="s">
        <v>21</v>
      </c>
      <c r="I666" s="275"/>
      <c r="J666" s="272"/>
      <c r="K666" s="272"/>
      <c r="L666" s="276"/>
      <c r="M666" s="277"/>
      <c r="N666" s="278"/>
      <c r="O666" s="278"/>
      <c r="P666" s="278"/>
      <c r="Q666" s="278"/>
      <c r="R666" s="278"/>
      <c r="S666" s="278"/>
      <c r="T666" s="279"/>
      <c r="AT666" s="280" t="s">
        <v>160</v>
      </c>
      <c r="AU666" s="280" t="s">
        <v>81</v>
      </c>
      <c r="AV666" s="14" t="s">
        <v>78</v>
      </c>
      <c r="AW666" s="14" t="s">
        <v>35</v>
      </c>
      <c r="AX666" s="14" t="s">
        <v>71</v>
      </c>
      <c r="AY666" s="280" t="s">
        <v>150</v>
      </c>
    </row>
    <row r="667" s="12" customFormat="1">
      <c r="B667" s="248"/>
      <c r="C667" s="249"/>
      <c r="D667" s="250" t="s">
        <v>160</v>
      </c>
      <c r="E667" s="251" t="s">
        <v>21</v>
      </c>
      <c r="F667" s="252" t="s">
        <v>1269</v>
      </c>
      <c r="G667" s="249"/>
      <c r="H667" s="253">
        <v>128</v>
      </c>
      <c r="I667" s="254"/>
      <c r="J667" s="249"/>
      <c r="K667" s="249"/>
      <c r="L667" s="255"/>
      <c r="M667" s="256"/>
      <c r="N667" s="257"/>
      <c r="O667" s="257"/>
      <c r="P667" s="257"/>
      <c r="Q667" s="257"/>
      <c r="R667" s="257"/>
      <c r="S667" s="257"/>
      <c r="T667" s="258"/>
      <c r="AT667" s="259" t="s">
        <v>160</v>
      </c>
      <c r="AU667" s="259" t="s">
        <v>81</v>
      </c>
      <c r="AV667" s="12" t="s">
        <v>81</v>
      </c>
      <c r="AW667" s="12" t="s">
        <v>35</v>
      </c>
      <c r="AX667" s="12" t="s">
        <v>78</v>
      </c>
      <c r="AY667" s="259" t="s">
        <v>150</v>
      </c>
    </row>
    <row r="668" s="1" customFormat="1" ht="25.5" customHeight="1">
      <c r="B668" s="47"/>
      <c r="C668" s="236" t="s">
        <v>1270</v>
      </c>
      <c r="D668" s="236" t="s">
        <v>153</v>
      </c>
      <c r="E668" s="237" t="s">
        <v>1271</v>
      </c>
      <c r="F668" s="238" t="s">
        <v>1272</v>
      </c>
      <c r="G668" s="239" t="s">
        <v>252</v>
      </c>
      <c r="H668" s="240">
        <v>23.399999999999999</v>
      </c>
      <c r="I668" s="241"/>
      <c r="J668" s="242">
        <f>ROUND(I668*H668,2)</f>
        <v>0</v>
      </c>
      <c r="K668" s="238" t="s">
        <v>157</v>
      </c>
      <c r="L668" s="73"/>
      <c r="M668" s="243" t="s">
        <v>21</v>
      </c>
      <c r="N668" s="244" t="s">
        <v>42</v>
      </c>
      <c r="O668" s="48"/>
      <c r="P668" s="245">
        <f>O668*H668</f>
        <v>0</v>
      </c>
      <c r="Q668" s="245">
        <v>0</v>
      </c>
      <c r="R668" s="245">
        <f>Q668*H668</f>
        <v>0</v>
      </c>
      <c r="S668" s="245">
        <v>0.36499999999999999</v>
      </c>
      <c r="T668" s="246">
        <f>S668*H668</f>
        <v>8.5409999999999986</v>
      </c>
      <c r="AR668" s="25" t="s">
        <v>158</v>
      </c>
      <c r="AT668" s="25" t="s">
        <v>153</v>
      </c>
      <c r="AU668" s="25" t="s">
        <v>81</v>
      </c>
      <c r="AY668" s="25" t="s">
        <v>150</v>
      </c>
      <c r="BE668" s="247">
        <f>IF(N668="základní",J668,0)</f>
        <v>0</v>
      </c>
      <c r="BF668" s="247">
        <f>IF(N668="snížená",J668,0)</f>
        <v>0</v>
      </c>
      <c r="BG668" s="247">
        <f>IF(N668="zákl. přenesená",J668,0)</f>
        <v>0</v>
      </c>
      <c r="BH668" s="247">
        <f>IF(N668="sníž. přenesená",J668,0)</f>
        <v>0</v>
      </c>
      <c r="BI668" s="247">
        <f>IF(N668="nulová",J668,0)</f>
        <v>0</v>
      </c>
      <c r="BJ668" s="25" t="s">
        <v>78</v>
      </c>
      <c r="BK668" s="247">
        <f>ROUND(I668*H668,2)</f>
        <v>0</v>
      </c>
      <c r="BL668" s="25" t="s">
        <v>158</v>
      </c>
      <c r="BM668" s="25" t="s">
        <v>1273</v>
      </c>
    </row>
    <row r="669" s="12" customFormat="1">
      <c r="B669" s="248"/>
      <c r="C669" s="249"/>
      <c r="D669" s="250" t="s">
        <v>160</v>
      </c>
      <c r="E669" s="251" t="s">
        <v>21</v>
      </c>
      <c r="F669" s="252" t="s">
        <v>1274</v>
      </c>
      <c r="G669" s="249"/>
      <c r="H669" s="253">
        <v>23.399999999999999</v>
      </c>
      <c r="I669" s="254"/>
      <c r="J669" s="249"/>
      <c r="K669" s="249"/>
      <c r="L669" s="255"/>
      <c r="M669" s="256"/>
      <c r="N669" s="257"/>
      <c r="O669" s="257"/>
      <c r="P669" s="257"/>
      <c r="Q669" s="257"/>
      <c r="R669" s="257"/>
      <c r="S669" s="257"/>
      <c r="T669" s="258"/>
      <c r="AT669" s="259" t="s">
        <v>160</v>
      </c>
      <c r="AU669" s="259" t="s">
        <v>81</v>
      </c>
      <c r="AV669" s="12" t="s">
        <v>81</v>
      </c>
      <c r="AW669" s="12" t="s">
        <v>35</v>
      </c>
      <c r="AX669" s="12" t="s">
        <v>78</v>
      </c>
      <c r="AY669" s="259" t="s">
        <v>150</v>
      </c>
    </row>
    <row r="670" s="1" customFormat="1" ht="38.25" customHeight="1">
      <c r="B670" s="47"/>
      <c r="C670" s="236" t="s">
        <v>1275</v>
      </c>
      <c r="D670" s="236" t="s">
        <v>153</v>
      </c>
      <c r="E670" s="237" t="s">
        <v>1276</v>
      </c>
      <c r="F670" s="238" t="s">
        <v>1277</v>
      </c>
      <c r="G670" s="239" t="s">
        <v>156</v>
      </c>
      <c r="H670" s="240">
        <v>8</v>
      </c>
      <c r="I670" s="241"/>
      <c r="J670" s="242">
        <f>ROUND(I670*H670,2)</f>
        <v>0</v>
      </c>
      <c r="K670" s="238" t="s">
        <v>157</v>
      </c>
      <c r="L670" s="73"/>
      <c r="M670" s="243" t="s">
        <v>21</v>
      </c>
      <c r="N670" s="244" t="s">
        <v>42</v>
      </c>
      <c r="O670" s="48"/>
      <c r="P670" s="245">
        <f>O670*H670</f>
        <v>0</v>
      </c>
      <c r="Q670" s="245">
        <v>0</v>
      </c>
      <c r="R670" s="245">
        <f>Q670*H670</f>
        <v>0</v>
      </c>
      <c r="S670" s="245">
        <v>0.10000000000000001</v>
      </c>
      <c r="T670" s="246">
        <f>S670*H670</f>
        <v>0.80000000000000004</v>
      </c>
      <c r="AR670" s="25" t="s">
        <v>158</v>
      </c>
      <c r="AT670" s="25" t="s">
        <v>153</v>
      </c>
      <c r="AU670" s="25" t="s">
        <v>81</v>
      </c>
      <c r="AY670" s="25" t="s">
        <v>150</v>
      </c>
      <c r="BE670" s="247">
        <f>IF(N670="základní",J670,0)</f>
        <v>0</v>
      </c>
      <c r="BF670" s="247">
        <f>IF(N670="snížená",J670,0)</f>
        <v>0</v>
      </c>
      <c r="BG670" s="247">
        <f>IF(N670="zákl. přenesená",J670,0)</f>
        <v>0</v>
      </c>
      <c r="BH670" s="247">
        <f>IF(N670="sníž. přenesená",J670,0)</f>
        <v>0</v>
      </c>
      <c r="BI670" s="247">
        <f>IF(N670="nulová",J670,0)</f>
        <v>0</v>
      </c>
      <c r="BJ670" s="25" t="s">
        <v>78</v>
      </c>
      <c r="BK670" s="247">
        <f>ROUND(I670*H670,2)</f>
        <v>0</v>
      </c>
      <c r="BL670" s="25" t="s">
        <v>158</v>
      </c>
      <c r="BM670" s="25" t="s">
        <v>1278</v>
      </c>
    </row>
    <row r="671" s="12" customFormat="1">
      <c r="B671" s="248"/>
      <c r="C671" s="249"/>
      <c r="D671" s="250" t="s">
        <v>160</v>
      </c>
      <c r="E671" s="251" t="s">
        <v>21</v>
      </c>
      <c r="F671" s="252" t="s">
        <v>1279</v>
      </c>
      <c r="G671" s="249"/>
      <c r="H671" s="253">
        <v>8</v>
      </c>
      <c r="I671" s="254"/>
      <c r="J671" s="249"/>
      <c r="K671" s="249"/>
      <c r="L671" s="255"/>
      <c r="M671" s="256"/>
      <c r="N671" s="257"/>
      <c r="O671" s="257"/>
      <c r="P671" s="257"/>
      <c r="Q671" s="257"/>
      <c r="R671" s="257"/>
      <c r="S671" s="257"/>
      <c r="T671" s="258"/>
      <c r="AT671" s="259" t="s">
        <v>160</v>
      </c>
      <c r="AU671" s="259" t="s">
        <v>81</v>
      </c>
      <c r="AV671" s="12" t="s">
        <v>81</v>
      </c>
      <c r="AW671" s="12" t="s">
        <v>35</v>
      </c>
      <c r="AX671" s="12" t="s">
        <v>78</v>
      </c>
      <c r="AY671" s="259" t="s">
        <v>150</v>
      </c>
    </row>
    <row r="672" s="1" customFormat="1" ht="25.5" customHeight="1">
      <c r="B672" s="47"/>
      <c r="C672" s="236" t="s">
        <v>1280</v>
      </c>
      <c r="D672" s="236" t="s">
        <v>153</v>
      </c>
      <c r="E672" s="237" t="s">
        <v>1281</v>
      </c>
      <c r="F672" s="238" t="s">
        <v>1282</v>
      </c>
      <c r="G672" s="239" t="s">
        <v>156</v>
      </c>
      <c r="H672" s="240">
        <v>276</v>
      </c>
      <c r="I672" s="241"/>
      <c r="J672" s="242">
        <f>ROUND(I672*H672,2)</f>
        <v>0</v>
      </c>
      <c r="K672" s="238" t="s">
        <v>157</v>
      </c>
      <c r="L672" s="73"/>
      <c r="M672" s="243" t="s">
        <v>21</v>
      </c>
      <c r="N672" s="244" t="s">
        <v>42</v>
      </c>
      <c r="O672" s="48"/>
      <c r="P672" s="245">
        <f>O672*H672</f>
        <v>0</v>
      </c>
      <c r="Q672" s="245">
        <v>2.0000000000000002E-05</v>
      </c>
      <c r="R672" s="245">
        <f>Q672*H672</f>
        <v>0.0055200000000000006</v>
      </c>
      <c r="S672" s="245">
        <v>0</v>
      </c>
      <c r="T672" s="246">
        <f>S672*H672</f>
        <v>0</v>
      </c>
      <c r="AR672" s="25" t="s">
        <v>158</v>
      </c>
      <c r="AT672" s="25" t="s">
        <v>153</v>
      </c>
      <c r="AU672" s="25" t="s">
        <v>81</v>
      </c>
      <c r="AY672" s="25" t="s">
        <v>150</v>
      </c>
      <c r="BE672" s="247">
        <f>IF(N672="základní",J672,0)</f>
        <v>0</v>
      </c>
      <c r="BF672" s="247">
        <f>IF(N672="snížená",J672,0)</f>
        <v>0</v>
      </c>
      <c r="BG672" s="247">
        <f>IF(N672="zákl. přenesená",J672,0)</f>
        <v>0</v>
      </c>
      <c r="BH672" s="247">
        <f>IF(N672="sníž. přenesená",J672,0)</f>
        <v>0</v>
      </c>
      <c r="BI672" s="247">
        <f>IF(N672="nulová",J672,0)</f>
        <v>0</v>
      </c>
      <c r="BJ672" s="25" t="s">
        <v>78</v>
      </c>
      <c r="BK672" s="247">
        <f>ROUND(I672*H672,2)</f>
        <v>0</v>
      </c>
      <c r="BL672" s="25" t="s">
        <v>158</v>
      </c>
      <c r="BM672" s="25" t="s">
        <v>1283</v>
      </c>
    </row>
    <row r="673" s="14" customFormat="1">
      <c r="B673" s="271"/>
      <c r="C673" s="272"/>
      <c r="D673" s="250" t="s">
        <v>160</v>
      </c>
      <c r="E673" s="273" t="s">
        <v>21</v>
      </c>
      <c r="F673" s="274" t="s">
        <v>1284</v>
      </c>
      <c r="G673" s="272"/>
      <c r="H673" s="273" t="s">
        <v>21</v>
      </c>
      <c r="I673" s="275"/>
      <c r="J673" s="272"/>
      <c r="K673" s="272"/>
      <c r="L673" s="276"/>
      <c r="M673" s="277"/>
      <c r="N673" s="278"/>
      <c r="O673" s="278"/>
      <c r="P673" s="278"/>
      <c r="Q673" s="278"/>
      <c r="R673" s="278"/>
      <c r="S673" s="278"/>
      <c r="T673" s="279"/>
      <c r="AT673" s="280" t="s">
        <v>160</v>
      </c>
      <c r="AU673" s="280" t="s">
        <v>81</v>
      </c>
      <c r="AV673" s="14" t="s">
        <v>78</v>
      </c>
      <c r="AW673" s="14" t="s">
        <v>35</v>
      </c>
      <c r="AX673" s="14" t="s">
        <v>71</v>
      </c>
      <c r="AY673" s="280" t="s">
        <v>150</v>
      </c>
    </row>
    <row r="674" s="12" customFormat="1">
      <c r="B674" s="248"/>
      <c r="C674" s="249"/>
      <c r="D674" s="250" t="s">
        <v>160</v>
      </c>
      <c r="E674" s="251" t="s">
        <v>21</v>
      </c>
      <c r="F674" s="252" t="s">
        <v>1285</v>
      </c>
      <c r="G674" s="249"/>
      <c r="H674" s="253">
        <v>276</v>
      </c>
      <c r="I674" s="254"/>
      <c r="J674" s="249"/>
      <c r="K674" s="249"/>
      <c r="L674" s="255"/>
      <c r="M674" s="256"/>
      <c r="N674" s="257"/>
      <c r="O674" s="257"/>
      <c r="P674" s="257"/>
      <c r="Q674" s="257"/>
      <c r="R674" s="257"/>
      <c r="S674" s="257"/>
      <c r="T674" s="258"/>
      <c r="AT674" s="259" t="s">
        <v>160</v>
      </c>
      <c r="AU674" s="259" t="s">
        <v>81</v>
      </c>
      <c r="AV674" s="12" t="s">
        <v>81</v>
      </c>
      <c r="AW674" s="12" t="s">
        <v>35</v>
      </c>
      <c r="AX674" s="12" t="s">
        <v>78</v>
      </c>
      <c r="AY674" s="259" t="s">
        <v>150</v>
      </c>
    </row>
    <row r="675" s="1" customFormat="1" ht="25.5" customHeight="1">
      <c r="B675" s="47"/>
      <c r="C675" s="236" t="s">
        <v>1286</v>
      </c>
      <c r="D675" s="236" t="s">
        <v>153</v>
      </c>
      <c r="E675" s="237" t="s">
        <v>1287</v>
      </c>
      <c r="F675" s="238" t="s">
        <v>1288</v>
      </c>
      <c r="G675" s="239" t="s">
        <v>297</v>
      </c>
      <c r="H675" s="240">
        <v>15.359999999999999</v>
      </c>
      <c r="I675" s="241"/>
      <c r="J675" s="242">
        <f>ROUND(I675*H675,2)</f>
        <v>0</v>
      </c>
      <c r="K675" s="238" t="s">
        <v>157</v>
      </c>
      <c r="L675" s="73"/>
      <c r="M675" s="243" t="s">
        <v>21</v>
      </c>
      <c r="N675" s="244" t="s">
        <v>42</v>
      </c>
      <c r="O675" s="48"/>
      <c r="P675" s="245">
        <f>O675*H675</f>
        <v>0</v>
      </c>
      <c r="Q675" s="245">
        <v>0.00034000000000000002</v>
      </c>
      <c r="R675" s="245">
        <f>Q675*H675</f>
        <v>0.0052224000000000003</v>
      </c>
      <c r="S675" s="245">
        <v>0.0040000000000000001</v>
      </c>
      <c r="T675" s="246">
        <f>S675*H675</f>
        <v>0.061440000000000002</v>
      </c>
      <c r="AR675" s="25" t="s">
        <v>158</v>
      </c>
      <c r="AT675" s="25" t="s">
        <v>153</v>
      </c>
      <c r="AU675" s="25" t="s">
        <v>81</v>
      </c>
      <c r="AY675" s="25" t="s">
        <v>150</v>
      </c>
      <c r="BE675" s="247">
        <f>IF(N675="základní",J675,0)</f>
        <v>0</v>
      </c>
      <c r="BF675" s="247">
        <f>IF(N675="snížená",J675,0)</f>
        <v>0</v>
      </c>
      <c r="BG675" s="247">
        <f>IF(N675="zákl. přenesená",J675,0)</f>
        <v>0</v>
      </c>
      <c r="BH675" s="247">
        <f>IF(N675="sníž. přenesená",J675,0)</f>
        <v>0</v>
      </c>
      <c r="BI675" s="247">
        <f>IF(N675="nulová",J675,0)</f>
        <v>0</v>
      </c>
      <c r="BJ675" s="25" t="s">
        <v>78</v>
      </c>
      <c r="BK675" s="247">
        <f>ROUND(I675*H675,2)</f>
        <v>0</v>
      </c>
      <c r="BL675" s="25" t="s">
        <v>158</v>
      </c>
      <c r="BM675" s="25" t="s">
        <v>1289</v>
      </c>
    </row>
    <row r="676" s="14" customFormat="1">
      <c r="B676" s="271"/>
      <c r="C676" s="272"/>
      <c r="D676" s="250" t="s">
        <v>160</v>
      </c>
      <c r="E676" s="273" t="s">
        <v>21</v>
      </c>
      <c r="F676" s="274" t="s">
        <v>1290</v>
      </c>
      <c r="G676" s="272"/>
      <c r="H676" s="273" t="s">
        <v>21</v>
      </c>
      <c r="I676" s="275"/>
      <c r="J676" s="272"/>
      <c r="K676" s="272"/>
      <c r="L676" s="276"/>
      <c r="M676" s="277"/>
      <c r="N676" s="278"/>
      <c r="O676" s="278"/>
      <c r="P676" s="278"/>
      <c r="Q676" s="278"/>
      <c r="R676" s="278"/>
      <c r="S676" s="278"/>
      <c r="T676" s="279"/>
      <c r="AT676" s="280" t="s">
        <v>160</v>
      </c>
      <c r="AU676" s="280" t="s">
        <v>81</v>
      </c>
      <c r="AV676" s="14" t="s">
        <v>78</v>
      </c>
      <c r="AW676" s="14" t="s">
        <v>35</v>
      </c>
      <c r="AX676" s="14" t="s">
        <v>71</v>
      </c>
      <c r="AY676" s="280" t="s">
        <v>150</v>
      </c>
    </row>
    <row r="677" s="12" customFormat="1">
      <c r="B677" s="248"/>
      <c r="C677" s="249"/>
      <c r="D677" s="250" t="s">
        <v>160</v>
      </c>
      <c r="E677" s="251" t="s">
        <v>21</v>
      </c>
      <c r="F677" s="252" t="s">
        <v>1291</v>
      </c>
      <c r="G677" s="249"/>
      <c r="H677" s="253">
        <v>7.6799999999999997</v>
      </c>
      <c r="I677" s="254"/>
      <c r="J677" s="249"/>
      <c r="K677" s="249"/>
      <c r="L677" s="255"/>
      <c r="M677" s="256"/>
      <c r="N677" s="257"/>
      <c r="O677" s="257"/>
      <c r="P677" s="257"/>
      <c r="Q677" s="257"/>
      <c r="R677" s="257"/>
      <c r="S677" s="257"/>
      <c r="T677" s="258"/>
      <c r="AT677" s="259" t="s">
        <v>160</v>
      </c>
      <c r="AU677" s="259" t="s">
        <v>81</v>
      </c>
      <c r="AV677" s="12" t="s">
        <v>81</v>
      </c>
      <c r="AW677" s="12" t="s">
        <v>35</v>
      </c>
      <c r="AX677" s="12" t="s">
        <v>71</v>
      </c>
      <c r="AY677" s="259" t="s">
        <v>150</v>
      </c>
    </row>
    <row r="678" s="12" customFormat="1">
      <c r="B678" s="248"/>
      <c r="C678" s="249"/>
      <c r="D678" s="250" t="s">
        <v>160</v>
      </c>
      <c r="E678" s="251" t="s">
        <v>21</v>
      </c>
      <c r="F678" s="252" t="s">
        <v>1292</v>
      </c>
      <c r="G678" s="249"/>
      <c r="H678" s="253">
        <v>7.6799999999999997</v>
      </c>
      <c r="I678" s="254"/>
      <c r="J678" s="249"/>
      <c r="K678" s="249"/>
      <c r="L678" s="255"/>
      <c r="M678" s="256"/>
      <c r="N678" s="257"/>
      <c r="O678" s="257"/>
      <c r="P678" s="257"/>
      <c r="Q678" s="257"/>
      <c r="R678" s="257"/>
      <c r="S678" s="257"/>
      <c r="T678" s="258"/>
      <c r="AT678" s="259" t="s">
        <v>160</v>
      </c>
      <c r="AU678" s="259" t="s">
        <v>81</v>
      </c>
      <c r="AV678" s="12" t="s">
        <v>81</v>
      </c>
      <c r="AW678" s="12" t="s">
        <v>35</v>
      </c>
      <c r="AX678" s="12" t="s">
        <v>71</v>
      </c>
      <c r="AY678" s="259" t="s">
        <v>150</v>
      </c>
    </row>
    <row r="679" s="13" customFormat="1">
      <c r="B679" s="260"/>
      <c r="C679" s="261"/>
      <c r="D679" s="250" t="s">
        <v>160</v>
      </c>
      <c r="E679" s="262" t="s">
        <v>21</v>
      </c>
      <c r="F679" s="263" t="s">
        <v>164</v>
      </c>
      <c r="G679" s="261"/>
      <c r="H679" s="264">
        <v>15.359999999999999</v>
      </c>
      <c r="I679" s="265"/>
      <c r="J679" s="261"/>
      <c r="K679" s="261"/>
      <c r="L679" s="266"/>
      <c r="M679" s="267"/>
      <c r="N679" s="268"/>
      <c r="O679" s="268"/>
      <c r="P679" s="268"/>
      <c r="Q679" s="268"/>
      <c r="R679" s="268"/>
      <c r="S679" s="268"/>
      <c r="T679" s="269"/>
      <c r="AT679" s="270" t="s">
        <v>160</v>
      </c>
      <c r="AU679" s="270" t="s">
        <v>81</v>
      </c>
      <c r="AV679" s="13" t="s">
        <v>158</v>
      </c>
      <c r="AW679" s="13" t="s">
        <v>35</v>
      </c>
      <c r="AX679" s="13" t="s">
        <v>78</v>
      </c>
      <c r="AY679" s="270" t="s">
        <v>150</v>
      </c>
    </row>
    <row r="680" s="1" customFormat="1" ht="25.5" customHeight="1">
      <c r="B680" s="47"/>
      <c r="C680" s="236" t="s">
        <v>1293</v>
      </c>
      <c r="D680" s="236" t="s">
        <v>153</v>
      </c>
      <c r="E680" s="237" t="s">
        <v>1294</v>
      </c>
      <c r="F680" s="238" t="s">
        <v>1295</v>
      </c>
      <c r="G680" s="239" t="s">
        <v>297</v>
      </c>
      <c r="H680" s="240">
        <v>5.3200000000000003</v>
      </c>
      <c r="I680" s="241"/>
      <c r="J680" s="242">
        <f>ROUND(I680*H680,2)</f>
        <v>0</v>
      </c>
      <c r="K680" s="238" t="s">
        <v>157</v>
      </c>
      <c r="L680" s="73"/>
      <c r="M680" s="243" t="s">
        <v>21</v>
      </c>
      <c r="N680" s="244" t="s">
        <v>42</v>
      </c>
      <c r="O680" s="48"/>
      <c r="P680" s="245">
        <f>O680*H680</f>
        <v>0</v>
      </c>
      <c r="Q680" s="245">
        <v>0.00081999999999999998</v>
      </c>
      <c r="R680" s="245">
        <f>Q680*H680</f>
        <v>0.0043623999999999998</v>
      </c>
      <c r="S680" s="245">
        <v>0.010999999999999999</v>
      </c>
      <c r="T680" s="246">
        <f>S680*H680</f>
        <v>0.058520000000000003</v>
      </c>
      <c r="AR680" s="25" t="s">
        <v>158</v>
      </c>
      <c r="AT680" s="25" t="s">
        <v>153</v>
      </c>
      <c r="AU680" s="25" t="s">
        <v>81</v>
      </c>
      <c r="AY680" s="25" t="s">
        <v>150</v>
      </c>
      <c r="BE680" s="247">
        <f>IF(N680="základní",J680,0)</f>
        <v>0</v>
      </c>
      <c r="BF680" s="247">
        <f>IF(N680="snížená",J680,0)</f>
        <v>0</v>
      </c>
      <c r="BG680" s="247">
        <f>IF(N680="zákl. přenesená",J680,0)</f>
        <v>0</v>
      </c>
      <c r="BH680" s="247">
        <f>IF(N680="sníž. přenesená",J680,0)</f>
        <v>0</v>
      </c>
      <c r="BI680" s="247">
        <f>IF(N680="nulová",J680,0)</f>
        <v>0</v>
      </c>
      <c r="BJ680" s="25" t="s">
        <v>78</v>
      </c>
      <c r="BK680" s="247">
        <f>ROUND(I680*H680,2)</f>
        <v>0</v>
      </c>
      <c r="BL680" s="25" t="s">
        <v>158</v>
      </c>
      <c r="BM680" s="25" t="s">
        <v>1296</v>
      </c>
    </row>
    <row r="681" s="14" customFormat="1">
      <c r="B681" s="271"/>
      <c r="C681" s="272"/>
      <c r="D681" s="250" t="s">
        <v>160</v>
      </c>
      <c r="E681" s="273" t="s">
        <v>21</v>
      </c>
      <c r="F681" s="274" t="s">
        <v>1297</v>
      </c>
      <c r="G681" s="272"/>
      <c r="H681" s="273" t="s">
        <v>21</v>
      </c>
      <c r="I681" s="275"/>
      <c r="J681" s="272"/>
      <c r="K681" s="272"/>
      <c r="L681" s="276"/>
      <c r="M681" s="277"/>
      <c r="N681" s="278"/>
      <c r="O681" s="278"/>
      <c r="P681" s="278"/>
      <c r="Q681" s="278"/>
      <c r="R681" s="278"/>
      <c r="S681" s="278"/>
      <c r="T681" s="279"/>
      <c r="AT681" s="280" t="s">
        <v>160</v>
      </c>
      <c r="AU681" s="280" t="s">
        <v>81</v>
      </c>
      <c r="AV681" s="14" t="s">
        <v>78</v>
      </c>
      <c r="AW681" s="14" t="s">
        <v>35</v>
      </c>
      <c r="AX681" s="14" t="s">
        <v>71</v>
      </c>
      <c r="AY681" s="280" t="s">
        <v>150</v>
      </c>
    </row>
    <row r="682" s="12" customFormat="1">
      <c r="B682" s="248"/>
      <c r="C682" s="249"/>
      <c r="D682" s="250" t="s">
        <v>160</v>
      </c>
      <c r="E682" s="251" t="s">
        <v>21</v>
      </c>
      <c r="F682" s="252" t="s">
        <v>1298</v>
      </c>
      <c r="G682" s="249"/>
      <c r="H682" s="253">
        <v>5.3200000000000003</v>
      </c>
      <c r="I682" s="254"/>
      <c r="J682" s="249"/>
      <c r="K682" s="249"/>
      <c r="L682" s="255"/>
      <c r="M682" s="256"/>
      <c r="N682" s="257"/>
      <c r="O682" s="257"/>
      <c r="P682" s="257"/>
      <c r="Q682" s="257"/>
      <c r="R682" s="257"/>
      <c r="S682" s="257"/>
      <c r="T682" s="258"/>
      <c r="AT682" s="259" t="s">
        <v>160</v>
      </c>
      <c r="AU682" s="259" t="s">
        <v>81</v>
      </c>
      <c r="AV682" s="12" t="s">
        <v>81</v>
      </c>
      <c r="AW682" s="12" t="s">
        <v>35</v>
      </c>
      <c r="AX682" s="12" t="s">
        <v>78</v>
      </c>
      <c r="AY682" s="259" t="s">
        <v>150</v>
      </c>
    </row>
    <row r="683" s="1" customFormat="1" ht="25.5" customHeight="1">
      <c r="B683" s="47"/>
      <c r="C683" s="236" t="s">
        <v>1299</v>
      </c>
      <c r="D683" s="236" t="s">
        <v>153</v>
      </c>
      <c r="E683" s="237" t="s">
        <v>1300</v>
      </c>
      <c r="F683" s="238" t="s">
        <v>1301</v>
      </c>
      <c r="G683" s="239" t="s">
        <v>297</v>
      </c>
      <c r="H683" s="240">
        <v>19.199999999999999</v>
      </c>
      <c r="I683" s="241"/>
      <c r="J683" s="242">
        <f>ROUND(I683*H683,2)</f>
        <v>0</v>
      </c>
      <c r="K683" s="238" t="s">
        <v>157</v>
      </c>
      <c r="L683" s="73"/>
      <c r="M683" s="243" t="s">
        <v>21</v>
      </c>
      <c r="N683" s="244" t="s">
        <v>42</v>
      </c>
      <c r="O683" s="48"/>
      <c r="P683" s="245">
        <f>O683*H683</f>
        <v>0</v>
      </c>
      <c r="Q683" s="245">
        <v>0.00282</v>
      </c>
      <c r="R683" s="245">
        <f>Q683*H683</f>
        <v>0.054143999999999998</v>
      </c>
      <c r="S683" s="245">
        <v>0.10100000000000001</v>
      </c>
      <c r="T683" s="246">
        <f>S683*H683</f>
        <v>1.9392</v>
      </c>
      <c r="AR683" s="25" t="s">
        <v>158</v>
      </c>
      <c r="AT683" s="25" t="s">
        <v>153</v>
      </c>
      <c r="AU683" s="25" t="s">
        <v>81</v>
      </c>
      <c r="AY683" s="25" t="s">
        <v>150</v>
      </c>
      <c r="BE683" s="247">
        <f>IF(N683="základní",J683,0)</f>
        <v>0</v>
      </c>
      <c r="BF683" s="247">
        <f>IF(N683="snížená",J683,0)</f>
        <v>0</v>
      </c>
      <c r="BG683" s="247">
        <f>IF(N683="zákl. přenesená",J683,0)</f>
        <v>0</v>
      </c>
      <c r="BH683" s="247">
        <f>IF(N683="sníž. přenesená",J683,0)</f>
        <v>0</v>
      </c>
      <c r="BI683" s="247">
        <f>IF(N683="nulová",J683,0)</f>
        <v>0</v>
      </c>
      <c r="BJ683" s="25" t="s">
        <v>78</v>
      </c>
      <c r="BK683" s="247">
        <f>ROUND(I683*H683,2)</f>
        <v>0</v>
      </c>
      <c r="BL683" s="25" t="s">
        <v>158</v>
      </c>
      <c r="BM683" s="25" t="s">
        <v>1302</v>
      </c>
    </row>
    <row r="684" s="14" customFormat="1">
      <c r="B684" s="271"/>
      <c r="C684" s="272"/>
      <c r="D684" s="250" t="s">
        <v>160</v>
      </c>
      <c r="E684" s="273" t="s">
        <v>21</v>
      </c>
      <c r="F684" s="274" t="s">
        <v>1303</v>
      </c>
      <c r="G684" s="272"/>
      <c r="H684" s="273" t="s">
        <v>21</v>
      </c>
      <c r="I684" s="275"/>
      <c r="J684" s="272"/>
      <c r="K684" s="272"/>
      <c r="L684" s="276"/>
      <c r="M684" s="277"/>
      <c r="N684" s="278"/>
      <c r="O684" s="278"/>
      <c r="P684" s="278"/>
      <c r="Q684" s="278"/>
      <c r="R684" s="278"/>
      <c r="S684" s="278"/>
      <c r="T684" s="279"/>
      <c r="AT684" s="280" t="s">
        <v>160</v>
      </c>
      <c r="AU684" s="280" t="s">
        <v>81</v>
      </c>
      <c r="AV684" s="14" t="s">
        <v>78</v>
      </c>
      <c r="AW684" s="14" t="s">
        <v>35</v>
      </c>
      <c r="AX684" s="14" t="s">
        <v>71</v>
      </c>
      <c r="AY684" s="280" t="s">
        <v>150</v>
      </c>
    </row>
    <row r="685" s="12" customFormat="1">
      <c r="B685" s="248"/>
      <c r="C685" s="249"/>
      <c r="D685" s="250" t="s">
        <v>160</v>
      </c>
      <c r="E685" s="251" t="s">
        <v>21</v>
      </c>
      <c r="F685" s="252" t="s">
        <v>1304</v>
      </c>
      <c r="G685" s="249"/>
      <c r="H685" s="253">
        <v>19.199999999999999</v>
      </c>
      <c r="I685" s="254"/>
      <c r="J685" s="249"/>
      <c r="K685" s="249"/>
      <c r="L685" s="255"/>
      <c r="M685" s="256"/>
      <c r="N685" s="257"/>
      <c r="O685" s="257"/>
      <c r="P685" s="257"/>
      <c r="Q685" s="257"/>
      <c r="R685" s="257"/>
      <c r="S685" s="257"/>
      <c r="T685" s="258"/>
      <c r="AT685" s="259" t="s">
        <v>160</v>
      </c>
      <c r="AU685" s="259" t="s">
        <v>81</v>
      </c>
      <c r="AV685" s="12" t="s">
        <v>81</v>
      </c>
      <c r="AW685" s="12" t="s">
        <v>35</v>
      </c>
      <c r="AX685" s="12" t="s">
        <v>78</v>
      </c>
      <c r="AY685" s="259" t="s">
        <v>150</v>
      </c>
    </row>
    <row r="686" s="1" customFormat="1" ht="25.5" customHeight="1">
      <c r="B686" s="47"/>
      <c r="C686" s="236" t="s">
        <v>1305</v>
      </c>
      <c r="D686" s="236" t="s">
        <v>153</v>
      </c>
      <c r="E686" s="237" t="s">
        <v>1306</v>
      </c>
      <c r="F686" s="238" t="s">
        <v>1307</v>
      </c>
      <c r="G686" s="239" t="s">
        <v>297</v>
      </c>
      <c r="H686" s="240">
        <v>4.7999999999999998</v>
      </c>
      <c r="I686" s="241"/>
      <c r="J686" s="242">
        <f>ROUND(I686*H686,2)</f>
        <v>0</v>
      </c>
      <c r="K686" s="238" t="s">
        <v>157</v>
      </c>
      <c r="L686" s="73"/>
      <c r="M686" s="243" t="s">
        <v>21</v>
      </c>
      <c r="N686" s="244" t="s">
        <v>42</v>
      </c>
      <c r="O686" s="48"/>
      <c r="P686" s="245">
        <f>O686*H686</f>
        <v>0</v>
      </c>
      <c r="Q686" s="245">
        <v>0.00363</v>
      </c>
      <c r="R686" s="245">
        <f>Q686*H686</f>
        <v>0.017423999999999999</v>
      </c>
      <c r="S686" s="245">
        <v>0.19600000000000001</v>
      </c>
      <c r="T686" s="246">
        <f>S686*H686</f>
        <v>0.94079999999999997</v>
      </c>
      <c r="AR686" s="25" t="s">
        <v>158</v>
      </c>
      <c r="AT686" s="25" t="s">
        <v>153</v>
      </c>
      <c r="AU686" s="25" t="s">
        <v>81</v>
      </c>
      <c r="AY686" s="25" t="s">
        <v>150</v>
      </c>
      <c r="BE686" s="247">
        <f>IF(N686="základní",J686,0)</f>
        <v>0</v>
      </c>
      <c r="BF686" s="247">
        <f>IF(N686="snížená",J686,0)</f>
        <v>0</v>
      </c>
      <c r="BG686" s="247">
        <f>IF(N686="zákl. přenesená",J686,0)</f>
        <v>0</v>
      </c>
      <c r="BH686" s="247">
        <f>IF(N686="sníž. přenesená",J686,0)</f>
        <v>0</v>
      </c>
      <c r="BI686" s="247">
        <f>IF(N686="nulová",J686,0)</f>
        <v>0</v>
      </c>
      <c r="BJ686" s="25" t="s">
        <v>78</v>
      </c>
      <c r="BK686" s="247">
        <f>ROUND(I686*H686,2)</f>
        <v>0</v>
      </c>
      <c r="BL686" s="25" t="s">
        <v>158</v>
      </c>
      <c r="BM686" s="25" t="s">
        <v>1308</v>
      </c>
    </row>
    <row r="687" s="14" customFormat="1">
      <c r="B687" s="271"/>
      <c r="C687" s="272"/>
      <c r="D687" s="250" t="s">
        <v>160</v>
      </c>
      <c r="E687" s="273" t="s">
        <v>21</v>
      </c>
      <c r="F687" s="274" t="s">
        <v>1309</v>
      </c>
      <c r="G687" s="272"/>
      <c r="H687" s="273" t="s">
        <v>21</v>
      </c>
      <c r="I687" s="275"/>
      <c r="J687" s="272"/>
      <c r="K687" s="272"/>
      <c r="L687" s="276"/>
      <c r="M687" s="277"/>
      <c r="N687" s="278"/>
      <c r="O687" s="278"/>
      <c r="P687" s="278"/>
      <c r="Q687" s="278"/>
      <c r="R687" s="278"/>
      <c r="S687" s="278"/>
      <c r="T687" s="279"/>
      <c r="AT687" s="280" t="s">
        <v>160</v>
      </c>
      <c r="AU687" s="280" t="s">
        <v>81</v>
      </c>
      <c r="AV687" s="14" t="s">
        <v>78</v>
      </c>
      <c r="AW687" s="14" t="s">
        <v>35</v>
      </c>
      <c r="AX687" s="14" t="s">
        <v>71</v>
      </c>
      <c r="AY687" s="280" t="s">
        <v>150</v>
      </c>
    </row>
    <row r="688" s="12" customFormat="1">
      <c r="B688" s="248"/>
      <c r="C688" s="249"/>
      <c r="D688" s="250" t="s">
        <v>160</v>
      </c>
      <c r="E688" s="251" t="s">
        <v>21</v>
      </c>
      <c r="F688" s="252" t="s">
        <v>1310</v>
      </c>
      <c r="G688" s="249"/>
      <c r="H688" s="253">
        <v>4.7999999999999998</v>
      </c>
      <c r="I688" s="254"/>
      <c r="J688" s="249"/>
      <c r="K688" s="249"/>
      <c r="L688" s="255"/>
      <c r="M688" s="256"/>
      <c r="N688" s="257"/>
      <c r="O688" s="257"/>
      <c r="P688" s="257"/>
      <c r="Q688" s="257"/>
      <c r="R688" s="257"/>
      <c r="S688" s="257"/>
      <c r="T688" s="258"/>
      <c r="AT688" s="259" t="s">
        <v>160</v>
      </c>
      <c r="AU688" s="259" t="s">
        <v>81</v>
      </c>
      <c r="AV688" s="12" t="s">
        <v>81</v>
      </c>
      <c r="AW688" s="12" t="s">
        <v>35</v>
      </c>
      <c r="AX688" s="12" t="s">
        <v>78</v>
      </c>
      <c r="AY688" s="259" t="s">
        <v>150</v>
      </c>
    </row>
    <row r="689" s="1" customFormat="1" ht="16.5" customHeight="1">
      <c r="B689" s="47"/>
      <c r="C689" s="236" t="s">
        <v>1311</v>
      </c>
      <c r="D689" s="236" t="s">
        <v>153</v>
      </c>
      <c r="E689" s="237" t="s">
        <v>1312</v>
      </c>
      <c r="F689" s="238" t="s">
        <v>1313</v>
      </c>
      <c r="G689" s="239" t="s">
        <v>252</v>
      </c>
      <c r="H689" s="240">
        <v>2985.9200000000001</v>
      </c>
      <c r="I689" s="241"/>
      <c r="J689" s="242">
        <f>ROUND(I689*H689,2)</f>
        <v>0</v>
      </c>
      <c r="K689" s="238" t="s">
        <v>21</v>
      </c>
      <c r="L689" s="73"/>
      <c r="M689" s="243" t="s">
        <v>21</v>
      </c>
      <c r="N689" s="244" t="s">
        <v>42</v>
      </c>
      <c r="O689" s="48"/>
      <c r="P689" s="245">
        <f>O689*H689</f>
        <v>0</v>
      </c>
      <c r="Q689" s="245">
        <v>0</v>
      </c>
      <c r="R689" s="245">
        <f>Q689*H689</f>
        <v>0</v>
      </c>
      <c r="S689" s="245">
        <v>0</v>
      </c>
      <c r="T689" s="246">
        <f>S689*H689</f>
        <v>0</v>
      </c>
      <c r="AR689" s="25" t="s">
        <v>158</v>
      </c>
      <c r="AT689" s="25" t="s">
        <v>153</v>
      </c>
      <c r="AU689" s="25" t="s">
        <v>81</v>
      </c>
      <c r="AY689" s="25" t="s">
        <v>150</v>
      </c>
      <c r="BE689" s="247">
        <f>IF(N689="základní",J689,0)</f>
        <v>0</v>
      </c>
      <c r="BF689" s="247">
        <f>IF(N689="snížená",J689,0)</f>
        <v>0</v>
      </c>
      <c r="BG689" s="247">
        <f>IF(N689="zákl. přenesená",J689,0)</f>
        <v>0</v>
      </c>
      <c r="BH689" s="247">
        <f>IF(N689="sníž. přenesená",J689,0)</f>
        <v>0</v>
      </c>
      <c r="BI689" s="247">
        <f>IF(N689="nulová",J689,0)</f>
        <v>0</v>
      </c>
      <c r="BJ689" s="25" t="s">
        <v>78</v>
      </c>
      <c r="BK689" s="247">
        <f>ROUND(I689*H689,2)</f>
        <v>0</v>
      </c>
      <c r="BL689" s="25" t="s">
        <v>158</v>
      </c>
      <c r="BM689" s="25" t="s">
        <v>1314</v>
      </c>
    </row>
    <row r="690" s="12" customFormat="1">
      <c r="B690" s="248"/>
      <c r="C690" s="249"/>
      <c r="D690" s="250" t="s">
        <v>160</v>
      </c>
      <c r="E690" s="251" t="s">
        <v>21</v>
      </c>
      <c r="F690" s="252" t="s">
        <v>1315</v>
      </c>
      <c r="G690" s="249"/>
      <c r="H690" s="253">
        <v>2985.9200000000001</v>
      </c>
      <c r="I690" s="254"/>
      <c r="J690" s="249"/>
      <c r="K690" s="249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160</v>
      </c>
      <c r="AU690" s="259" t="s">
        <v>81</v>
      </c>
      <c r="AV690" s="12" t="s">
        <v>81</v>
      </c>
      <c r="AW690" s="12" t="s">
        <v>35</v>
      </c>
      <c r="AX690" s="12" t="s">
        <v>78</v>
      </c>
      <c r="AY690" s="259" t="s">
        <v>150</v>
      </c>
    </row>
    <row r="691" s="1" customFormat="1" ht="25.5" customHeight="1">
      <c r="B691" s="47"/>
      <c r="C691" s="236" t="s">
        <v>1316</v>
      </c>
      <c r="D691" s="236" t="s">
        <v>153</v>
      </c>
      <c r="E691" s="237" t="s">
        <v>1317</v>
      </c>
      <c r="F691" s="238" t="s">
        <v>1318</v>
      </c>
      <c r="G691" s="239" t="s">
        <v>252</v>
      </c>
      <c r="H691" s="240">
        <v>3899.4499999999998</v>
      </c>
      <c r="I691" s="241"/>
      <c r="J691" s="242">
        <f>ROUND(I691*H691,2)</f>
        <v>0</v>
      </c>
      <c r="K691" s="238" t="s">
        <v>157</v>
      </c>
      <c r="L691" s="73"/>
      <c r="M691" s="243" t="s">
        <v>21</v>
      </c>
      <c r="N691" s="244" t="s">
        <v>42</v>
      </c>
      <c r="O691" s="48"/>
      <c r="P691" s="245">
        <f>O691*H691</f>
        <v>0</v>
      </c>
      <c r="Q691" s="245">
        <v>0</v>
      </c>
      <c r="R691" s="245">
        <f>Q691*H691</f>
        <v>0</v>
      </c>
      <c r="S691" s="245">
        <v>0.070000000000000007</v>
      </c>
      <c r="T691" s="246">
        <f>S691*H691</f>
        <v>272.9615</v>
      </c>
      <c r="AR691" s="25" t="s">
        <v>158</v>
      </c>
      <c r="AT691" s="25" t="s">
        <v>153</v>
      </c>
      <c r="AU691" s="25" t="s">
        <v>81</v>
      </c>
      <c r="AY691" s="25" t="s">
        <v>150</v>
      </c>
      <c r="BE691" s="247">
        <f>IF(N691="základní",J691,0)</f>
        <v>0</v>
      </c>
      <c r="BF691" s="247">
        <f>IF(N691="snížená",J691,0)</f>
        <v>0</v>
      </c>
      <c r="BG691" s="247">
        <f>IF(N691="zákl. přenesená",J691,0)</f>
        <v>0</v>
      </c>
      <c r="BH691" s="247">
        <f>IF(N691="sníž. přenesená",J691,0)</f>
        <v>0</v>
      </c>
      <c r="BI691" s="247">
        <f>IF(N691="nulová",J691,0)</f>
        <v>0</v>
      </c>
      <c r="BJ691" s="25" t="s">
        <v>78</v>
      </c>
      <c r="BK691" s="247">
        <f>ROUND(I691*H691,2)</f>
        <v>0</v>
      </c>
      <c r="BL691" s="25" t="s">
        <v>158</v>
      </c>
      <c r="BM691" s="25" t="s">
        <v>1319</v>
      </c>
    </row>
    <row r="692" s="12" customFormat="1">
      <c r="B692" s="248"/>
      <c r="C692" s="249"/>
      <c r="D692" s="250" t="s">
        <v>160</v>
      </c>
      <c r="E692" s="251" t="s">
        <v>21</v>
      </c>
      <c r="F692" s="252" t="s">
        <v>1320</v>
      </c>
      <c r="G692" s="249"/>
      <c r="H692" s="253">
        <v>3206.0799999999999</v>
      </c>
      <c r="I692" s="254"/>
      <c r="J692" s="249"/>
      <c r="K692" s="249"/>
      <c r="L692" s="255"/>
      <c r="M692" s="256"/>
      <c r="N692" s="257"/>
      <c r="O692" s="257"/>
      <c r="P692" s="257"/>
      <c r="Q692" s="257"/>
      <c r="R692" s="257"/>
      <c r="S692" s="257"/>
      <c r="T692" s="258"/>
      <c r="AT692" s="259" t="s">
        <v>160</v>
      </c>
      <c r="AU692" s="259" t="s">
        <v>81</v>
      </c>
      <c r="AV692" s="12" t="s">
        <v>81</v>
      </c>
      <c r="AW692" s="12" t="s">
        <v>35</v>
      </c>
      <c r="AX692" s="12" t="s">
        <v>71</v>
      </c>
      <c r="AY692" s="259" t="s">
        <v>150</v>
      </c>
    </row>
    <row r="693" s="12" customFormat="1">
      <c r="B693" s="248"/>
      <c r="C693" s="249"/>
      <c r="D693" s="250" t="s">
        <v>160</v>
      </c>
      <c r="E693" s="251" t="s">
        <v>21</v>
      </c>
      <c r="F693" s="252" t="s">
        <v>811</v>
      </c>
      <c r="G693" s="249"/>
      <c r="H693" s="253">
        <v>125.36</v>
      </c>
      <c r="I693" s="254"/>
      <c r="J693" s="249"/>
      <c r="K693" s="249"/>
      <c r="L693" s="255"/>
      <c r="M693" s="256"/>
      <c r="N693" s="257"/>
      <c r="O693" s="257"/>
      <c r="P693" s="257"/>
      <c r="Q693" s="257"/>
      <c r="R693" s="257"/>
      <c r="S693" s="257"/>
      <c r="T693" s="258"/>
      <c r="AT693" s="259" t="s">
        <v>160</v>
      </c>
      <c r="AU693" s="259" t="s">
        <v>81</v>
      </c>
      <c r="AV693" s="12" t="s">
        <v>81</v>
      </c>
      <c r="AW693" s="12" t="s">
        <v>35</v>
      </c>
      <c r="AX693" s="12" t="s">
        <v>71</v>
      </c>
      <c r="AY693" s="259" t="s">
        <v>150</v>
      </c>
    </row>
    <row r="694" s="12" customFormat="1">
      <c r="B694" s="248"/>
      <c r="C694" s="249"/>
      <c r="D694" s="250" t="s">
        <v>160</v>
      </c>
      <c r="E694" s="251" t="s">
        <v>21</v>
      </c>
      <c r="F694" s="252" t="s">
        <v>1321</v>
      </c>
      <c r="G694" s="249"/>
      <c r="H694" s="253">
        <v>299.62</v>
      </c>
      <c r="I694" s="254"/>
      <c r="J694" s="249"/>
      <c r="K694" s="249"/>
      <c r="L694" s="255"/>
      <c r="M694" s="256"/>
      <c r="N694" s="257"/>
      <c r="O694" s="257"/>
      <c r="P694" s="257"/>
      <c r="Q694" s="257"/>
      <c r="R694" s="257"/>
      <c r="S694" s="257"/>
      <c r="T694" s="258"/>
      <c r="AT694" s="259" t="s">
        <v>160</v>
      </c>
      <c r="AU694" s="259" t="s">
        <v>81</v>
      </c>
      <c r="AV694" s="12" t="s">
        <v>81</v>
      </c>
      <c r="AW694" s="12" t="s">
        <v>35</v>
      </c>
      <c r="AX694" s="12" t="s">
        <v>71</v>
      </c>
      <c r="AY694" s="259" t="s">
        <v>150</v>
      </c>
    </row>
    <row r="695" s="12" customFormat="1">
      <c r="B695" s="248"/>
      <c r="C695" s="249"/>
      <c r="D695" s="250" t="s">
        <v>160</v>
      </c>
      <c r="E695" s="251" t="s">
        <v>21</v>
      </c>
      <c r="F695" s="252" t="s">
        <v>1322</v>
      </c>
      <c r="G695" s="249"/>
      <c r="H695" s="253">
        <v>97.25</v>
      </c>
      <c r="I695" s="254"/>
      <c r="J695" s="249"/>
      <c r="K695" s="249"/>
      <c r="L695" s="255"/>
      <c r="M695" s="256"/>
      <c r="N695" s="257"/>
      <c r="O695" s="257"/>
      <c r="P695" s="257"/>
      <c r="Q695" s="257"/>
      <c r="R695" s="257"/>
      <c r="S695" s="257"/>
      <c r="T695" s="258"/>
      <c r="AT695" s="259" t="s">
        <v>160</v>
      </c>
      <c r="AU695" s="259" t="s">
        <v>81</v>
      </c>
      <c r="AV695" s="12" t="s">
        <v>81</v>
      </c>
      <c r="AW695" s="12" t="s">
        <v>35</v>
      </c>
      <c r="AX695" s="12" t="s">
        <v>71</v>
      </c>
      <c r="AY695" s="259" t="s">
        <v>150</v>
      </c>
    </row>
    <row r="696" s="15" customFormat="1">
      <c r="B696" s="295"/>
      <c r="C696" s="296"/>
      <c r="D696" s="250" t="s">
        <v>160</v>
      </c>
      <c r="E696" s="297" t="s">
        <v>21</v>
      </c>
      <c r="F696" s="298" t="s">
        <v>1323</v>
      </c>
      <c r="G696" s="296"/>
      <c r="H696" s="299">
        <v>3728.3099999999999</v>
      </c>
      <c r="I696" s="300"/>
      <c r="J696" s="296"/>
      <c r="K696" s="296"/>
      <c r="L696" s="301"/>
      <c r="M696" s="302"/>
      <c r="N696" s="303"/>
      <c r="O696" s="303"/>
      <c r="P696" s="303"/>
      <c r="Q696" s="303"/>
      <c r="R696" s="303"/>
      <c r="S696" s="303"/>
      <c r="T696" s="304"/>
      <c r="AT696" s="305" t="s">
        <v>160</v>
      </c>
      <c r="AU696" s="305" t="s">
        <v>81</v>
      </c>
      <c r="AV696" s="15" t="s">
        <v>170</v>
      </c>
      <c r="AW696" s="15" t="s">
        <v>35</v>
      </c>
      <c r="AX696" s="15" t="s">
        <v>71</v>
      </c>
      <c r="AY696" s="305" t="s">
        <v>150</v>
      </c>
    </row>
    <row r="697" s="12" customFormat="1">
      <c r="B697" s="248"/>
      <c r="C697" s="249"/>
      <c r="D697" s="250" t="s">
        <v>160</v>
      </c>
      <c r="E697" s="251" t="s">
        <v>21</v>
      </c>
      <c r="F697" s="252" t="s">
        <v>1324</v>
      </c>
      <c r="G697" s="249"/>
      <c r="H697" s="253">
        <v>48.32</v>
      </c>
      <c r="I697" s="254"/>
      <c r="J697" s="249"/>
      <c r="K697" s="249"/>
      <c r="L697" s="255"/>
      <c r="M697" s="256"/>
      <c r="N697" s="257"/>
      <c r="O697" s="257"/>
      <c r="P697" s="257"/>
      <c r="Q697" s="257"/>
      <c r="R697" s="257"/>
      <c r="S697" s="257"/>
      <c r="T697" s="258"/>
      <c r="AT697" s="259" t="s">
        <v>160</v>
      </c>
      <c r="AU697" s="259" t="s">
        <v>81</v>
      </c>
      <c r="AV697" s="12" t="s">
        <v>81</v>
      </c>
      <c r="AW697" s="12" t="s">
        <v>35</v>
      </c>
      <c r="AX697" s="12" t="s">
        <v>71</v>
      </c>
      <c r="AY697" s="259" t="s">
        <v>150</v>
      </c>
    </row>
    <row r="698" s="12" customFormat="1">
      <c r="B698" s="248"/>
      <c r="C698" s="249"/>
      <c r="D698" s="250" t="s">
        <v>160</v>
      </c>
      <c r="E698" s="251" t="s">
        <v>21</v>
      </c>
      <c r="F698" s="252" t="s">
        <v>1325</v>
      </c>
      <c r="G698" s="249"/>
      <c r="H698" s="253">
        <v>122.81999999999999</v>
      </c>
      <c r="I698" s="254"/>
      <c r="J698" s="249"/>
      <c r="K698" s="249"/>
      <c r="L698" s="255"/>
      <c r="M698" s="256"/>
      <c r="N698" s="257"/>
      <c r="O698" s="257"/>
      <c r="P698" s="257"/>
      <c r="Q698" s="257"/>
      <c r="R698" s="257"/>
      <c r="S698" s="257"/>
      <c r="T698" s="258"/>
      <c r="AT698" s="259" t="s">
        <v>160</v>
      </c>
      <c r="AU698" s="259" t="s">
        <v>81</v>
      </c>
      <c r="AV698" s="12" t="s">
        <v>81</v>
      </c>
      <c r="AW698" s="12" t="s">
        <v>35</v>
      </c>
      <c r="AX698" s="12" t="s">
        <v>71</v>
      </c>
      <c r="AY698" s="259" t="s">
        <v>150</v>
      </c>
    </row>
    <row r="699" s="15" customFormat="1">
      <c r="B699" s="295"/>
      <c r="C699" s="296"/>
      <c r="D699" s="250" t="s">
        <v>160</v>
      </c>
      <c r="E699" s="297" t="s">
        <v>21</v>
      </c>
      <c r="F699" s="298" t="s">
        <v>1323</v>
      </c>
      <c r="G699" s="296"/>
      <c r="H699" s="299">
        <v>171.13999999999999</v>
      </c>
      <c r="I699" s="300"/>
      <c r="J699" s="296"/>
      <c r="K699" s="296"/>
      <c r="L699" s="301"/>
      <c r="M699" s="302"/>
      <c r="N699" s="303"/>
      <c r="O699" s="303"/>
      <c r="P699" s="303"/>
      <c r="Q699" s="303"/>
      <c r="R699" s="303"/>
      <c r="S699" s="303"/>
      <c r="T699" s="304"/>
      <c r="AT699" s="305" t="s">
        <v>160</v>
      </c>
      <c r="AU699" s="305" t="s">
        <v>81</v>
      </c>
      <c r="AV699" s="15" t="s">
        <v>170</v>
      </c>
      <c r="AW699" s="15" t="s">
        <v>35</v>
      </c>
      <c r="AX699" s="15" t="s">
        <v>71</v>
      </c>
      <c r="AY699" s="305" t="s">
        <v>150</v>
      </c>
    </row>
    <row r="700" s="13" customFormat="1">
      <c r="B700" s="260"/>
      <c r="C700" s="261"/>
      <c r="D700" s="250" t="s">
        <v>160</v>
      </c>
      <c r="E700" s="262" t="s">
        <v>21</v>
      </c>
      <c r="F700" s="263" t="s">
        <v>164</v>
      </c>
      <c r="G700" s="261"/>
      <c r="H700" s="264">
        <v>3899.4499999999998</v>
      </c>
      <c r="I700" s="265"/>
      <c r="J700" s="261"/>
      <c r="K700" s="261"/>
      <c r="L700" s="266"/>
      <c r="M700" s="267"/>
      <c r="N700" s="268"/>
      <c r="O700" s="268"/>
      <c r="P700" s="268"/>
      <c r="Q700" s="268"/>
      <c r="R700" s="268"/>
      <c r="S700" s="268"/>
      <c r="T700" s="269"/>
      <c r="AT700" s="270" t="s">
        <v>160</v>
      </c>
      <c r="AU700" s="270" t="s">
        <v>81</v>
      </c>
      <c r="AV700" s="13" t="s">
        <v>158</v>
      </c>
      <c r="AW700" s="13" t="s">
        <v>35</v>
      </c>
      <c r="AX700" s="13" t="s">
        <v>78</v>
      </c>
      <c r="AY700" s="270" t="s">
        <v>150</v>
      </c>
    </row>
    <row r="701" s="1" customFormat="1" ht="51" customHeight="1">
      <c r="B701" s="47"/>
      <c r="C701" s="236" t="s">
        <v>1326</v>
      </c>
      <c r="D701" s="236" t="s">
        <v>153</v>
      </c>
      <c r="E701" s="237" t="s">
        <v>1327</v>
      </c>
      <c r="F701" s="238" t="s">
        <v>1328</v>
      </c>
      <c r="G701" s="239" t="s">
        <v>297</v>
      </c>
      <c r="H701" s="240">
        <v>376.39999999999998</v>
      </c>
      <c r="I701" s="241"/>
      <c r="J701" s="242">
        <f>ROUND(I701*H701,2)</f>
        <v>0</v>
      </c>
      <c r="K701" s="238" t="s">
        <v>157</v>
      </c>
      <c r="L701" s="73"/>
      <c r="M701" s="243" t="s">
        <v>21</v>
      </c>
      <c r="N701" s="244" t="s">
        <v>42</v>
      </c>
      <c r="O701" s="48"/>
      <c r="P701" s="245">
        <f>O701*H701</f>
        <v>0</v>
      </c>
      <c r="Q701" s="245">
        <v>0</v>
      </c>
      <c r="R701" s="245">
        <f>Q701*H701</f>
        <v>0</v>
      </c>
      <c r="S701" s="245">
        <v>0</v>
      </c>
      <c r="T701" s="246">
        <f>S701*H701</f>
        <v>0</v>
      </c>
      <c r="AR701" s="25" t="s">
        <v>158</v>
      </c>
      <c r="AT701" s="25" t="s">
        <v>153</v>
      </c>
      <c r="AU701" s="25" t="s">
        <v>81</v>
      </c>
      <c r="AY701" s="25" t="s">
        <v>150</v>
      </c>
      <c r="BE701" s="247">
        <f>IF(N701="základní",J701,0)</f>
        <v>0</v>
      </c>
      <c r="BF701" s="247">
        <f>IF(N701="snížená",J701,0)</f>
        <v>0</v>
      </c>
      <c r="BG701" s="247">
        <f>IF(N701="zákl. přenesená",J701,0)</f>
        <v>0</v>
      </c>
      <c r="BH701" s="247">
        <f>IF(N701="sníž. přenesená",J701,0)</f>
        <v>0</v>
      </c>
      <c r="BI701" s="247">
        <f>IF(N701="nulová",J701,0)</f>
        <v>0</v>
      </c>
      <c r="BJ701" s="25" t="s">
        <v>78</v>
      </c>
      <c r="BK701" s="247">
        <f>ROUND(I701*H701,2)</f>
        <v>0</v>
      </c>
      <c r="BL701" s="25" t="s">
        <v>158</v>
      </c>
      <c r="BM701" s="25" t="s">
        <v>1329</v>
      </c>
    </row>
    <row r="702" s="1" customFormat="1" ht="16.5" customHeight="1">
      <c r="B702" s="47"/>
      <c r="C702" s="236" t="s">
        <v>1330</v>
      </c>
      <c r="D702" s="236" t="s">
        <v>153</v>
      </c>
      <c r="E702" s="237" t="s">
        <v>1331</v>
      </c>
      <c r="F702" s="238" t="s">
        <v>1332</v>
      </c>
      <c r="G702" s="239" t="s">
        <v>252</v>
      </c>
      <c r="H702" s="240">
        <v>425.75999999999999</v>
      </c>
      <c r="I702" s="241"/>
      <c r="J702" s="242">
        <f>ROUND(I702*H702,2)</f>
        <v>0</v>
      </c>
      <c r="K702" s="238" t="s">
        <v>157</v>
      </c>
      <c r="L702" s="73"/>
      <c r="M702" s="243" t="s">
        <v>21</v>
      </c>
      <c r="N702" s="244" t="s">
        <v>42</v>
      </c>
      <c r="O702" s="48"/>
      <c r="P702" s="245">
        <f>O702*H702</f>
        <v>0</v>
      </c>
      <c r="Q702" s="245">
        <v>0.048000000000000001</v>
      </c>
      <c r="R702" s="245">
        <f>Q702*H702</f>
        <v>20.43648</v>
      </c>
      <c r="S702" s="245">
        <v>0.048000000000000001</v>
      </c>
      <c r="T702" s="246">
        <f>S702*H702</f>
        <v>20.43648</v>
      </c>
      <c r="AR702" s="25" t="s">
        <v>158</v>
      </c>
      <c r="AT702" s="25" t="s">
        <v>153</v>
      </c>
      <c r="AU702" s="25" t="s">
        <v>81</v>
      </c>
      <c r="AY702" s="25" t="s">
        <v>150</v>
      </c>
      <c r="BE702" s="247">
        <f>IF(N702="základní",J702,0)</f>
        <v>0</v>
      </c>
      <c r="BF702" s="247">
        <f>IF(N702="snížená",J702,0)</f>
        <v>0</v>
      </c>
      <c r="BG702" s="247">
        <f>IF(N702="zákl. přenesená",J702,0)</f>
        <v>0</v>
      </c>
      <c r="BH702" s="247">
        <f>IF(N702="sníž. přenesená",J702,0)</f>
        <v>0</v>
      </c>
      <c r="BI702" s="247">
        <f>IF(N702="nulová",J702,0)</f>
        <v>0</v>
      </c>
      <c r="BJ702" s="25" t="s">
        <v>78</v>
      </c>
      <c r="BK702" s="247">
        <f>ROUND(I702*H702,2)</f>
        <v>0</v>
      </c>
      <c r="BL702" s="25" t="s">
        <v>158</v>
      </c>
      <c r="BM702" s="25" t="s">
        <v>1333</v>
      </c>
    </row>
    <row r="703" s="14" customFormat="1">
      <c r="B703" s="271"/>
      <c r="C703" s="272"/>
      <c r="D703" s="250" t="s">
        <v>160</v>
      </c>
      <c r="E703" s="273" t="s">
        <v>21</v>
      </c>
      <c r="F703" s="274" t="s">
        <v>1334</v>
      </c>
      <c r="G703" s="272"/>
      <c r="H703" s="273" t="s">
        <v>21</v>
      </c>
      <c r="I703" s="275"/>
      <c r="J703" s="272"/>
      <c r="K703" s="272"/>
      <c r="L703" s="276"/>
      <c r="M703" s="277"/>
      <c r="N703" s="278"/>
      <c r="O703" s="278"/>
      <c r="P703" s="278"/>
      <c r="Q703" s="278"/>
      <c r="R703" s="278"/>
      <c r="S703" s="278"/>
      <c r="T703" s="279"/>
      <c r="AT703" s="280" t="s">
        <v>160</v>
      </c>
      <c r="AU703" s="280" t="s">
        <v>81</v>
      </c>
      <c r="AV703" s="14" t="s">
        <v>78</v>
      </c>
      <c r="AW703" s="14" t="s">
        <v>35</v>
      </c>
      <c r="AX703" s="14" t="s">
        <v>71</v>
      </c>
      <c r="AY703" s="280" t="s">
        <v>150</v>
      </c>
    </row>
    <row r="704" s="12" customFormat="1">
      <c r="B704" s="248"/>
      <c r="C704" s="249"/>
      <c r="D704" s="250" t="s">
        <v>160</v>
      </c>
      <c r="E704" s="251" t="s">
        <v>21</v>
      </c>
      <c r="F704" s="252" t="s">
        <v>1335</v>
      </c>
      <c r="G704" s="249"/>
      <c r="H704" s="253">
        <v>220.80000000000001</v>
      </c>
      <c r="I704" s="254"/>
      <c r="J704" s="249"/>
      <c r="K704" s="249"/>
      <c r="L704" s="255"/>
      <c r="M704" s="256"/>
      <c r="N704" s="257"/>
      <c r="O704" s="257"/>
      <c r="P704" s="257"/>
      <c r="Q704" s="257"/>
      <c r="R704" s="257"/>
      <c r="S704" s="257"/>
      <c r="T704" s="258"/>
      <c r="AT704" s="259" t="s">
        <v>160</v>
      </c>
      <c r="AU704" s="259" t="s">
        <v>81</v>
      </c>
      <c r="AV704" s="12" t="s">
        <v>81</v>
      </c>
      <c r="AW704" s="12" t="s">
        <v>35</v>
      </c>
      <c r="AX704" s="12" t="s">
        <v>71</v>
      </c>
      <c r="AY704" s="259" t="s">
        <v>150</v>
      </c>
    </row>
    <row r="705" s="12" customFormat="1">
      <c r="B705" s="248"/>
      <c r="C705" s="249"/>
      <c r="D705" s="250" t="s">
        <v>160</v>
      </c>
      <c r="E705" s="251" t="s">
        <v>21</v>
      </c>
      <c r="F705" s="252" t="s">
        <v>1336</v>
      </c>
      <c r="G705" s="249"/>
      <c r="H705" s="253">
        <v>204.96000000000001</v>
      </c>
      <c r="I705" s="254"/>
      <c r="J705" s="249"/>
      <c r="K705" s="249"/>
      <c r="L705" s="255"/>
      <c r="M705" s="256"/>
      <c r="N705" s="257"/>
      <c r="O705" s="257"/>
      <c r="P705" s="257"/>
      <c r="Q705" s="257"/>
      <c r="R705" s="257"/>
      <c r="S705" s="257"/>
      <c r="T705" s="258"/>
      <c r="AT705" s="259" t="s">
        <v>160</v>
      </c>
      <c r="AU705" s="259" t="s">
        <v>81</v>
      </c>
      <c r="AV705" s="12" t="s">
        <v>81</v>
      </c>
      <c r="AW705" s="12" t="s">
        <v>35</v>
      </c>
      <c r="AX705" s="12" t="s">
        <v>71</v>
      </c>
      <c r="AY705" s="259" t="s">
        <v>150</v>
      </c>
    </row>
    <row r="706" s="13" customFormat="1">
      <c r="B706" s="260"/>
      <c r="C706" s="261"/>
      <c r="D706" s="250" t="s">
        <v>160</v>
      </c>
      <c r="E706" s="262" t="s">
        <v>21</v>
      </c>
      <c r="F706" s="263" t="s">
        <v>164</v>
      </c>
      <c r="G706" s="261"/>
      <c r="H706" s="264">
        <v>425.75999999999999</v>
      </c>
      <c r="I706" s="265"/>
      <c r="J706" s="261"/>
      <c r="K706" s="261"/>
      <c r="L706" s="266"/>
      <c r="M706" s="267"/>
      <c r="N706" s="268"/>
      <c r="O706" s="268"/>
      <c r="P706" s="268"/>
      <c r="Q706" s="268"/>
      <c r="R706" s="268"/>
      <c r="S706" s="268"/>
      <c r="T706" s="269"/>
      <c r="AT706" s="270" t="s">
        <v>160</v>
      </c>
      <c r="AU706" s="270" t="s">
        <v>81</v>
      </c>
      <c r="AV706" s="13" t="s">
        <v>158</v>
      </c>
      <c r="AW706" s="13" t="s">
        <v>35</v>
      </c>
      <c r="AX706" s="13" t="s">
        <v>78</v>
      </c>
      <c r="AY706" s="270" t="s">
        <v>150</v>
      </c>
    </row>
    <row r="707" s="1" customFormat="1" ht="16.5" customHeight="1">
      <c r="B707" s="47"/>
      <c r="C707" s="236" t="s">
        <v>1337</v>
      </c>
      <c r="D707" s="236" t="s">
        <v>153</v>
      </c>
      <c r="E707" s="237" t="s">
        <v>1338</v>
      </c>
      <c r="F707" s="238" t="s">
        <v>1339</v>
      </c>
      <c r="G707" s="239" t="s">
        <v>252</v>
      </c>
      <c r="H707" s="240">
        <v>425.75999999999999</v>
      </c>
      <c r="I707" s="241"/>
      <c r="J707" s="242">
        <f>ROUND(I707*H707,2)</f>
        <v>0</v>
      </c>
      <c r="K707" s="238" t="s">
        <v>157</v>
      </c>
      <c r="L707" s="73"/>
      <c r="M707" s="243" t="s">
        <v>21</v>
      </c>
      <c r="N707" s="244" t="s">
        <v>42</v>
      </c>
      <c r="O707" s="48"/>
      <c r="P707" s="245">
        <f>O707*H707</f>
        <v>0</v>
      </c>
      <c r="Q707" s="245">
        <v>0</v>
      </c>
      <c r="R707" s="245">
        <f>Q707*H707</f>
        <v>0</v>
      </c>
      <c r="S707" s="245">
        <v>0</v>
      </c>
      <c r="T707" s="246">
        <f>S707*H707</f>
        <v>0</v>
      </c>
      <c r="AR707" s="25" t="s">
        <v>158</v>
      </c>
      <c r="AT707" s="25" t="s">
        <v>153</v>
      </c>
      <c r="AU707" s="25" t="s">
        <v>81</v>
      </c>
      <c r="AY707" s="25" t="s">
        <v>150</v>
      </c>
      <c r="BE707" s="247">
        <f>IF(N707="základní",J707,0)</f>
        <v>0</v>
      </c>
      <c r="BF707" s="247">
        <f>IF(N707="snížená",J707,0)</f>
        <v>0</v>
      </c>
      <c r="BG707" s="247">
        <f>IF(N707="zákl. přenesená",J707,0)</f>
        <v>0</v>
      </c>
      <c r="BH707" s="247">
        <f>IF(N707="sníž. přenesená",J707,0)</f>
        <v>0</v>
      </c>
      <c r="BI707" s="247">
        <f>IF(N707="nulová",J707,0)</f>
        <v>0</v>
      </c>
      <c r="BJ707" s="25" t="s">
        <v>78</v>
      </c>
      <c r="BK707" s="247">
        <f>ROUND(I707*H707,2)</f>
        <v>0</v>
      </c>
      <c r="BL707" s="25" t="s">
        <v>158</v>
      </c>
      <c r="BM707" s="25" t="s">
        <v>1340</v>
      </c>
    </row>
    <row r="708" s="1" customFormat="1" ht="25.5" customHeight="1">
      <c r="B708" s="47"/>
      <c r="C708" s="236" t="s">
        <v>1341</v>
      </c>
      <c r="D708" s="236" t="s">
        <v>153</v>
      </c>
      <c r="E708" s="237" t="s">
        <v>1342</v>
      </c>
      <c r="F708" s="238" t="s">
        <v>1343</v>
      </c>
      <c r="G708" s="239" t="s">
        <v>305</v>
      </c>
      <c r="H708" s="240">
        <v>3.302</v>
      </c>
      <c r="I708" s="241"/>
      <c r="J708" s="242">
        <f>ROUND(I708*H708,2)</f>
        <v>0</v>
      </c>
      <c r="K708" s="238" t="s">
        <v>157</v>
      </c>
      <c r="L708" s="73"/>
      <c r="M708" s="243" t="s">
        <v>21</v>
      </c>
      <c r="N708" s="244" t="s">
        <v>42</v>
      </c>
      <c r="O708" s="48"/>
      <c r="P708" s="245">
        <f>O708*H708</f>
        <v>0</v>
      </c>
      <c r="Q708" s="245">
        <v>2.5880000000000001</v>
      </c>
      <c r="R708" s="245">
        <f>Q708*H708</f>
        <v>8.5455760000000005</v>
      </c>
      <c r="S708" s="245">
        <v>1.95</v>
      </c>
      <c r="T708" s="246">
        <f>S708*H708</f>
        <v>6.4389000000000003</v>
      </c>
      <c r="AR708" s="25" t="s">
        <v>158</v>
      </c>
      <c r="AT708" s="25" t="s">
        <v>153</v>
      </c>
      <c r="AU708" s="25" t="s">
        <v>81</v>
      </c>
      <c r="AY708" s="25" t="s">
        <v>150</v>
      </c>
      <c r="BE708" s="247">
        <f>IF(N708="základní",J708,0)</f>
        <v>0</v>
      </c>
      <c r="BF708" s="247">
        <f>IF(N708="snížená",J708,0)</f>
        <v>0</v>
      </c>
      <c r="BG708" s="247">
        <f>IF(N708="zákl. přenesená",J708,0)</f>
        <v>0</v>
      </c>
      <c r="BH708" s="247">
        <f>IF(N708="sníž. přenesená",J708,0)</f>
        <v>0</v>
      </c>
      <c r="BI708" s="247">
        <f>IF(N708="nulová",J708,0)</f>
        <v>0</v>
      </c>
      <c r="BJ708" s="25" t="s">
        <v>78</v>
      </c>
      <c r="BK708" s="247">
        <f>ROUND(I708*H708,2)</f>
        <v>0</v>
      </c>
      <c r="BL708" s="25" t="s">
        <v>158</v>
      </c>
      <c r="BM708" s="25" t="s">
        <v>1344</v>
      </c>
    </row>
    <row r="709" s="12" customFormat="1">
      <c r="B709" s="248"/>
      <c r="C709" s="249"/>
      <c r="D709" s="250" t="s">
        <v>160</v>
      </c>
      <c r="E709" s="251" t="s">
        <v>21</v>
      </c>
      <c r="F709" s="252" t="s">
        <v>1345</v>
      </c>
      <c r="G709" s="249"/>
      <c r="H709" s="253">
        <v>2.6110000000000002</v>
      </c>
      <c r="I709" s="254"/>
      <c r="J709" s="249"/>
      <c r="K709" s="249"/>
      <c r="L709" s="255"/>
      <c r="M709" s="256"/>
      <c r="N709" s="257"/>
      <c r="O709" s="257"/>
      <c r="P709" s="257"/>
      <c r="Q709" s="257"/>
      <c r="R709" s="257"/>
      <c r="S709" s="257"/>
      <c r="T709" s="258"/>
      <c r="AT709" s="259" t="s">
        <v>160</v>
      </c>
      <c r="AU709" s="259" t="s">
        <v>81</v>
      </c>
      <c r="AV709" s="12" t="s">
        <v>81</v>
      </c>
      <c r="AW709" s="12" t="s">
        <v>35</v>
      </c>
      <c r="AX709" s="12" t="s">
        <v>71</v>
      </c>
      <c r="AY709" s="259" t="s">
        <v>150</v>
      </c>
    </row>
    <row r="710" s="12" customFormat="1">
      <c r="B710" s="248"/>
      <c r="C710" s="249"/>
      <c r="D710" s="250" t="s">
        <v>160</v>
      </c>
      <c r="E710" s="251" t="s">
        <v>21</v>
      </c>
      <c r="F710" s="252" t="s">
        <v>1346</v>
      </c>
      <c r="G710" s="249"/>
      <c r="H710" s="253">
        <v>0.69099999999999995</v>
      </c>
      <c r="I710" s="254"/>
      <c r="J710" s="249"/>
      <c r="K710" s="249"/>
      <c r="L710" s="255"/>
      <c r="M710" s="256"/>
      <c r="N710" s="257"/>
      <c r="O710" s="257"/>
      <c r="P710" s="257"/>
      <c r="Q710" s="257"/>
      <c r="R710" s="257"/>
      <c r="S710" s="257"/>
      <c r="T710" s="258"/>
      <c r="AT710" s="259" t="s">
        <v>160</v>
      </c>
      <c r="AU710" s="259" t="s">
        <v>81</v>
      </c>
      <c r="AV710" s="12" t="s">
        <v>81</v>
      </c>
      <c r="AW710" s="12" t="s">
        <v>35</v>
      </c>
      <c r="AX710" s="12" t="s">
        <v>71</v>
      </c>
      <c r="AY710" s="259" t="s">
        <v>150</v>
      </c>
    </row>
    <row r="711" s="13" customFormat="1">
      <c r="B711" s="260"/>
      <c r="C711" s="261"/>
      <c r="D711" s="250" t="s">
        <v>160</v>
      </c>
      <c r="E711" s="262" t="s">
        <v>21</v>
      </c>
      <c r="F711" s="263" t="s">
        <v>164</v>
      </c>
      <c r="G711" s="261"/>
      <c r="H711" s="264">
        <v>3.302</v>
      </c>
      <c r="I711" s="265"/>
      <c r="J711" s="261"/>
      <c r="K711" s="261"/>
      <c r="L711" s="266"/>
      <c r="M711" s="267"/>
      <c r="N711" s="268"/>
      <c r="O711" s="268"/>
      <c r="P711" s="268"/>
      <c r="Q711" s="268"/>
      <c r="R711" s="268"/>
      <c r="S711" s="268"/>
      <c r="T711" s="269"/>
      <c r="AT711" s="270" t="s">
        <v>160</v>
      </c>
      <c r="AU711" s="270" t="s">
        <v>81</v>
      </c>
      <c r="AV711" s="13" t="s">
        <v>158</v>
      </c>
      <c r="AW711" s="13" t="s">
        <v>35</v>
      </c>
      <c r="AX711" s="13" t="s">
        <v>78</v>
      </c>
      <c r="AY711" s="270" t="s">
        <v>150</v>
      </c>
    </row>
    <row r="712" s="1" customFormat="1" ht="25.5" customHeight="1">
      <c r="B712" s="47"/>
      <c r="C712" s="236" t="s">
        <v>1347</v>
      </c>
      <c r="D712" s="236" t="s">
        <v>153</v>
      </c>
      <c r="E712" s="237" t="s">
        <v>1348</v>
      </c>
      <c r="F712" s="238" t="s">
        <v>1349</v>
      </c>
      <c r="G712" s="239" t="s">
        <v>252</v>
      </c>
      <c r="H712" s="240">
        <v>211.72399999999999</v>
      </c>
      <c r="I712" s="241"/>
      <c r="J712" s="242">
        <f>ROUND(I712*H712,2)</f>
        <v>0</v>
      </c>
      <c r="K712" s="238" t="s">
        <v>157</v>
      </c>
      <c r="L712" s="73"/>
      <c r="M712" s="243" t="s">
        <v>21</v>
      </c>
      <c r="N712" s="244" t="s">
        <v>42</v>
      </c>
      <c r="O712" s="48"/>
      <c r="P712" s="245">
        <f>O712*H712</f>
        <v>0</v>
      </c>
      <c r="Q712" s="245">
        <v>0.019429999999999999</v>
      </c>
      <c r="R712" s="245">
        <f>Q712*H712</f>
        <v>4.1137973199999998</v>
      </c>
      <c r="S712" s="245">
        <v>0</v>
      </c>
      <c r="T712" s="246">
        <f>S712*H712</f>
        <v>0</v>
      </c>
      <c r="AR712" s="25" t="s">
        <v>158</v>
      </c>
      <c r="AT712" s="25" t="s">
        <v>153</v>
      </c>
      <c r="AU712" s="25" t="s">
        <v>81</v>
      </c>
      <c r="AY712" s="25" t="s">
        <v>150</v>
      </c>
      <c r="BE712" s="247">
        <f>IF(N712="základní",J712,0)</f>
        <v>0</v>
      </c>
      <c r="BF712" s="247">
        <f>IF(N712="snížená",J712,0)</f>
        <v>0</v>
      </c>
      <c r="BG712" s="247">
        <f>IF(N712="zákl. přenesená",J712,0)</f>
        <v>0</v>
      </c>
      <c r="BH712" s="247">
        <f>IF(N712="sníž. přenesená",J712,0)</f>
        <v>0</v>
      </c>
      <c r="BI712" s="247">
        <f>IF(N712="nulová",J712,0)</f>
        <v>0</v>
      </c>
      <c r="BJ712" s="25" t="s">
        <v>78</v>
      </c>
      <c r="BK712" s="247">
        <f>ROUND(I712*H712,2)</f>
        <v>0</v>
      </c>
      <c r="BL712" s="25" t="s">
        <v>158</v>
      </c>
      <c r="BM712" s="25" t="s">
        <v>1350</v>
      </c>
    </row>
    <row r="713" s="14" customFormat="1">
      <c r="B713" s="271"/>
      <c r="C713" s="272"/>
      <c r="D713" s="250" t="s">
        <v>160</v>
      </c>
      <c r="E713" s="273" t="s">
        <v>21</v>
      </c>
      <c r="F713" s="274" t="s">
        <v>1351</v>
      </c>
      <c r="G713" s="272"/>
      <c r="H713" s="273" t="s">
        <v>21</v>
      </c>
      <c r="I713" s="275"/>
      <c r="J713" s="272"/>
      <c r="K713" s="272"/>
      <c r="L713" s="276"/>
      <c r="M713" s="277"/>
      <c r="N713" s="278"/>
      <c r="O713" s="278"/>
      <c r="P713" s="278"/>
      <c r="Q713" s="278"/>
      <c r="R713" s="278"/>
      <c r="S713" s="278"/>
      <c r="T713" s="279"/>
      <c r="AT713" s="280" t="s">
        <v>160</v>
      </c>
      <c r="AU713" s="280" t="s">
        <v>81</v>
      </c>
      <c r="AV713" s="14" t="s">
        <v>78</v>
      </c>
      <c r="AW713" s="14" t="s">
        <v>35</v>
      </c>
      <c r="AX713" s="14" t="s">
        <v>71</v>
      </c>
      <c r="AY713" s="280" t="s">
        <v>150</v>
      </c>
    </row>
    <row r="714" s="12" customFormat="1">
      <c r="B714" s="248"/>
      <c r="C714" s="249"/>
      <c r="D714" s="250" t="s">
        <v>160</v>
      </c>
      <c r="E714" s="251" t="s">
        <v>21</v>
      </c>
      <c r="F714" s="252" t="s">
        <v>1352</v>
      </c>
      <c r="G714" s="249"/>
      <c r="H714" s="253">
        <v>198.435</v>
      </c>
      <c r="I714" s="254"/>
      <c r="J714" s="249"/>
      <c r="K714" s="249"/>
      <c r="L714" s="255"/>
      <c r="M714" s="256"/>
      <c r="N714" s="257"/>
      <c r="O714" s="257"/>
      <c r="P714" s="257"/>
      <c r="Q714" s="257"/>
      <c r="R714" s="257"/>
      <c r="S714" s="257"/>
      <c r="T714" s="258"/>
      <c r="AT714" s="259" t="s">
        <v>160</v>
      </c>
      <c r="AU714" s="259" t="s">
        <v>81</v>
      </c>
      <c r="AV714" s="12" t="s">
        <v>81</v>
      </c>
      <c r="AW714" s="12" t="s">
        <v>35</v>
      </c>
      <c r="AX714" s="12" t="s">
        <v>71</v>
      </c>
      <c r="AY714" s="259" t="s">
        <v>150</v>
      </c>
    </row>
    <row r="715" s="12" customFormat="1">
      <c r="B715" s="248"/>
      <c r="C715" s="249"/>
      <c r="D715" s="250" t="s">
        <v>160</v>
      </c>
      <c r="E715" s="251" t="s">
        <v>21</v>
      </c>
      <c r="F715" s="252" t="s">
        <v>1353</v>
      </c>
      <c r="G715" s="249"/>
      <c r="H715" s="253">
        <v>13.289</v>
      </c>
      <c r="I715" s="254"/>
      <c r="J715" s="249"/>
      <c r="K715" s="249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160</v>
      </c>
      <c r="AU715" s="259" t="s">
        <v>81</v>
      </c>
      <c r="AV715" s="12" t="s">
        <v>81</v>
      </c>
      <c r="AW715" s="12" t="s">
        <v>35</v>
      </c>
      <c r="AX715" s="12" t="s">
        <v>71</v>
      </c>
      <c r="AY715" s="259" t="s">
        <v>150</v>
      </c>
    </row>
    <row r="716" s="13" customFormat="1">
      <c r="B716" s="260"/>
      <c r="C716" s="261"/>
      <c r="D716" s="250" t="s">
        <v>160</v>
      </c>
      <c r="E716" s="262" t="s">
        <v>21</v>
      </c>
      <c r="F716" s="263" t="s">
        <v>164</v>
      </c>
      <c r="G716" s="261"/>
      <c r="H716" s="264">
        <v>211.72399999999999</v>
      </c>
      <c r="I716" s="265"/>
      <c r="J716" s="261"/>
      <c r="K716" s="261"/>
      <c r="L716" s="266"/>
      <c r="M716" s="267"/>
      <c r="N716" s="268"/>
      <c r="O716" s="268"/>
      <c r="P716" s="268"/>
      <c r="Q716" s="268"/>
      <c r="R716" s="268"/>
      <c r="S716" s="268"/>
      <c r="T716" s="269"/>
      <c r="AT716" s="270" t="s">
        <v>160</v>
      </c>
      <c r="AU716" s="270" t="s">
        <v>81</v>
      </c>
      <c r="AV716" s="13" t="s">
        <v>158</v>
      </c>
      <c r="AW716" s="13" t="s">
        <v>35</v>
      </c>
      <c r="AX716" s="13" t="s">
        <v>78</v>
      </c>
      <c r="AY716" s="270" t="s">
        <v>150</v>
      </c>
    </row>
    <row r="717" s="1" customFormat="1" ht="25.5" customHeight="1">
      <c r="B717" s="47"/>
      <c r="C717" s="236" t="s">
        <v>1354</v>
      </c>
      <c r="D717" s="236" t="s">
        <v>153</v>
      </c>
      <c r="E717" s="237" t="s">
        <v>1355</v>
      </c>
      <c r="F717" s="238" t="s">
        <v>1356</v>
      </c>
      <c r="G717" s="239" t="s">
        <v>252</v>
      </c>
      <c r="H717" s="240">
        <v>153.19399999999999</v>
      </c>
      <c r="I717" s="241"/>
      <c r="J717" s="242">
        <f>ROUND(I717*H717,2)</f>
        <v>0</v>
      </c>
      <c r="K717" s="238" t="s">
        <v>157</v>
      </c>
      <c r="L717" s="73"/>
      <c r="M717" s="243" t="s">
        <v>21</v>
      </c>
      <c r="N717" s="244" t="s">
        <v>42</v>
      </c>
      <c r="O717" s="48"/>
      <c r="P717" s="245">
        <f>O717*H717</f>
        <v>0</v>
      </c>
      <c r="Q717" s="245">
        <v>0.058279999999999998</v>
      </c>
      <c r="R717" s="245">
        <f>Q717*H717</f>
        <v>8.9281463199999997</v>
      </c>
      <c r="S717" s="245">
        <v>0</v>
      </c>
      <c r="T717" s="246">
        <f>S717*H717</f>
        <v>0</v>
      </c>
      <c r="AR717" s="25" t="s">
        <v>158</v>
      </c>
      <c r="AT717" s="25" t="s">
        <v>153</v>
      </c>
      <c r="AU717" s="25" t="s">
        <v>81</v>
      </c>
      <c r="AY717" s="25" t="s">
        <v>150</v>
      </c>
      <c r="BE717" s="247">
        <f>IF(N717="základní",J717,0)</f>
        <v>0</v>
      </c>
      <c r="BF717" s="247">
        <f>IF(N717="snížená",J717,0)</f>
        <v>0</v>
      </c>
      <c r="BG717" s="247">
        <f>IF(N717="zákl. přenesená",J717,0)</f>
        <v>0</v>
      </c>
      <c r="BH717" s="247">
        <f>IF(N717="sníž. přenesená",J717,0)</f>
        <v>0</v>
      </c>
      <c r="BI717" s="247">
        <f>IF(N717="nulová",J717,0)</f>
        <v>0</v>
      </c>
      <c r="BJ717" s="25" t="s">
        <v>78</v>
      </c>
      <c r="BK717" s="247">
        <f>ROUND(I717*H717,2)</f>
        <v>0</v>
      </c>
      <c r="BL717" s="25" t="s">
        <v>158</v>
      </c>
      <c r="BM717" s="25" t="s">
        <v>1357</v>
      </c>
    </row>
    <row r="718" s="14" customFormat="1">
      <c r="B718" s="271"/>
      <c r="C718" s="272"/>
      <c r="D718" s="250" t="s">
        <v>160</v>
      </c>
      <c r="E718" s="273" t="s">
        <v>21</v>
      </c>
      <c r="F718" s="274" t="s">
        <v>1358</v>
      </c>
      <c r="G718" s="272"/>
      <c r="H718" s="273" t="s">
        <v>21</v>
      </c>
      <c r="I718" s="275"/>
      <c r="J718" s="272"/>
      <c r="K718" s="272"/>
      <c r="L718" s="276"/>
      <c r="M718" s="277"/>
      <c r="N718" s="278"/>
      <c r="O718" s="278"/>
      <c r="P718" s="278"/>
      <c r="Q718" s="278"/>
      <c r="R718" s="278"/>
      <c r="S718" s="278"/>
      <c r="T718" s="279"/>
      <c r="AT718" s="280" t="s">
        <v>160</v>
      </c>
      <c r="AU718" s="280" t="s">
        <v>81</v>
      </c>
      <c r="AV718" s="14" t="s">
        <v>78</v>
      </c>
      <c r="AW718" s="14" t="s">
        <v>35</v>
      </c>
      <c r="AX718" s="14" t="s">
        <v>71</v>
      </c>
      <c r="AY718" s="280" t="s">
        <v>150</v>
      </c>
    </row>
    <row r="719" s="12" customFormat="1">
      <c r="B719" s="248"/>
      <c r="C719" s="249"/>
      <c r="D719" s="250" t="s">
        <v>160</v>
      </c>
      <c r="E719" s="251" t="s">
        <v>21</v>
      </c>
      <c r="F719" s="252" t="s">
        <v>78</v>
      </c>
      <c r="G719" s="249"/>
      <c r="H719" s="253">
        <v>1</v>
      </c>
      <c r="I719" s="254"/>
      <c r="J719" s="249"/>
      <c r="K719" s="249"/>
      <c r="L719" s="255"/>
      <c r="M719" s="256"/>
      <c r="N719" s="257"/>
      <c r="O719" s="257"/>
      <c r="P719" s="257"/>
      <c r="Q719" s="257"/>
      <c r="R719" s="257"/>
      <c r="S719" s="257"/>
      <c r="T719" s="258"/>
      <c r="AT719" s="259" t="s">
        <v>160</v>
      </c>
      <c r="AU719" s="259" t="s">
        <v>81</v>
      </c>
      <c r="AV719" s="12" t="s">
        <v>81</v>
      </c>
      <c r="AW719" s="12" t="s">
        <v>35</v>
      </c>
      <c r="AX719" s="12" t="s">
        <v>71</v>
      </c>
      <c r="AY719" s="259" t="s">
        <v>150</v>
      </c>
    </row>
    <row r="720" s="12" customFormat="1">
      <c r="B720" s="248"/>
      <c r="C720" s="249"/>
      <c r="D720" s="250" t="s">
        <v>160</v>
      </c>
      <c r="E720" s="251" t="s">
        <v>21</v>
      </c>
      <c r="F720" s="252" t="s">
        <v>1359</v>
      </c>
      <c r="G720" s="249"/>
      <c r="H720" s="253">
        <v>138.905</v>
      </c>
      <c r="I720" s="254"/>
      <c r="J720" s="249"/>
      <c r="K720" s="249"/>
      <c r="L720" s="255"/>
      <c r="M720" s="256"/>
      <c r="N720" s="257"/>
      <c r="O720" s="257"/>
      <c r="P720" s="257"/>
      <c r="Q720" s="257"/>
      <c r="R720" s="257"/>
      <c r="S720" s="257"/>
      <c r="T720" s="258"/>
      <c r="AT720" s="259" t="s">
        <v>160</v>
      </c>
      <c r="AU720" s="259" t="s">
        <v>81</v>
      </c>
      <c r="AV720" s="12" t="s">
        <v>81</v>
      </c>
      <c r="AW720" s="12" t="s">
        <v>35</v>
      </c>
      <c r="AX720" s="12" t="s">
        <v>71</v>
      </c>
      <c r="AY720" s="259" t="s">
        <v>150</v>
      </c>
    </row>
    <row r="721" s="12" customFormat="1">
      <c r="B721" s="248"/>
      <c r="C721" s="249"/>
      <c r="D721" s="250" t="s">
        <v>160</v>
      </c>
      <c r="E721" s="251" t="s">
        <v>21</v>
      </c>
      <c r="F721" s="252" t="s">
        <v>1353</v>
      </c>
      <c r="G721" s="249"/>
      <c r="H721" s="253">
        <v>13.289</v>
      </c>
      <c r="I721" s="254"/>
      <c r="J721" s="249"/>
      <c r="K721" s="249"/>
      <c r="L721" s="255"/>
      <c r="M721" s="256"/>
      <c r="N721" s="257"/>
      <c r="O721" s="257"/>
      <c r="P721" s="257"/>
      <c r="Q721" s="257"/>
      <c r="R721" s="257"/>
      <c r="S721" s="257"/>
      <c r="T721" s="258"/>
      <c r="AT721" s="259" t="s">
        <v>160</v>
      </c>
      <c r="AU721" s="259" t="s">
        <v>81</v>
      </c>
      <c r="AV721" s="12" t="s">
        <v>81</v>
      </c>
      <c r="AW721" s="12" t="s">
        <v>35</v>
      </c>
      <c r="AX721" s="12" t="s">
        <v>71</v>
      </c>
      <c r="AY721" s="259" t="s">
        <v>150</v>
      </c>
    </row>
    <row r="722" s="13" customFormat="1">
      <c r="B722" s="260"/>
      <c r="C722" s="261"/>
      <c r="D722" s="250" t="s">
        <v>160</v>
      </c>
      <c r="E722" s="262" t="s">
        <v>21</v>
      </c>
      <c r="F722" s="263" t="s">
        <v>164</v>
      </c>
      <c r="G722" s="261"/>
      <c r="H722" s="264">
        <v>153.19399999999999</v>
      </c>
      <c r="I722" s="265"/>
      <c r="J722" s="261"/>
      <c r="K722" s="261"/>
      <c r="L722" s="266"/>
      <c r="M722" s="267"/>
      <c r="N722" s="268"/>
      <c r="O722" s="268"/>
      <c r="P722" s="268"/>
      <c r="Q722" s="268"/>
      <c r="R722" s="268"/>
      <c r="S722" s="268"/>
      <c r="T722" s="269"/>
      <c r="AT722" s="270" t="s">
        <v>160</v>
      </c>
      <c r="AU722" s="270" t="s">
        <v>81</v>
      </c>
      <c r="AV722" s="13" t="s">
        <v>158</v>
      </c>
      <c r="AW722" s="13" t="s">
        <v>35</v>
      </c>
      <c r="AX722" s="13" t="s">
        <v>78</v>
      </c>
      <c r="AY722" s="270" t="s">
        <v>150</v>
      </c>
    </row>
    <row r="723" s="1" customFormat="1" ht="25.5" customHeight="1">
      <c r="B723" s="47"/>
      <c r="C723" s="236" t="s">
        <v>1360</v>
      </c>
      <c r="D723" s="236" t="s">
        <v>153</v>
      </c>
      <c r="E723" s="237" t="s">
        <v>1361</v>
      </c>
      <c r="F723" s="238" t="s">
        <v>1362</v>
      </c>
      <c r="G723" s="239" t="s">
        <v>252</v>
      </c>
      <c r="H723" s="240">
        <v>59.530999999999999</v>
      </c>
      <c r="I723" s="241"/>
      <c r="J723" s="242">
        <f>ROUND(I723*H723,2)</f>
        <v>0</v>
      </c>
      <c r="K723" s="238" t="s">
        <v>157</v>
      </c>
      <c r="L723" s="73"/>
      <c r="M723" s="243" t="s">
        <v>21</v>
      </c>
      <c r="N723" s="244" t="s">
        <v>42</v>
      </c>
      <c r="O723" s="48"/>
      <c r="P723" s="245">
        <f>O723*H723</f>
        <v>0</v>
      </c>
      <c r="Q723" s="245">
        <v>0.099750000000000005</v>
      </c>
      <c r="R723" s="245">
        <f>Q723*H723</f>
        <v>5.9382172500000001</v>
      </c>
      <c r="S723" s="245">
        <v>0</v>
      </c>
      <c r="T723" s="246">
        <f>S723*H723</f>
        <v>0</v>
      </c>
      <c r="AR723" s="25" t="s">
        <v>158</v>
      </c>
      <c r="AT723" s="25" t="s">
        <v>153</v>
      </c>
      <c r="AU723" s="25" t="s">
        <v>81</v>
      </c>
      <c r="AY723" s="25" t="s">
        <v>150</v>
      </c>
      <c r="BE723" s="247">
        <f>IF(N723="základní",J723,0)</f>
        <v>0</v>
      </c>
      <c r="BF723" s="247">
        <f>IF(N723="snížená",J723,0)</f>
        <v>0</v>
      </c>
      <c r="BG723" s="247">
        <f>IF(N723="zákl. přenesená",J723,0)</f>
        <v>0</v>
      </c>
      <c r="BH723" s="247">
        <f>IF(N723="sníž. přenesená",J723,0)</f>
        <v>0</v>
      </c>
      <c r="BI723" s="247">
        <f>IF(N723="nulová",J723,0)</f>
        <v>0</v>
      </c>
      <c r="BJ723" s="25" t="s">
        <v>78</v>
      </c>
      <c r="BK723" s="247">
        <f>ROUND(I723*H723,2)</f>
        <v>0</v>
      </c>
      <c r="BL723" s="25" t="s">
        <v>158</v>
      </c>
      <c r="BM723" s="25" t="s">
        <v>1363</v>
      </c>
    </row>
    <row r="724" s="14" customFormat="1">
      <c r="B724" s="271"/>
      <c r="C724" s="272"/>
      <c r="D724" s="250" t="s">
        <v>160</v>
      </c>
      <c r="E724" s="273" t="s">
        <v>21</v>
      </c>
      <c r="F724" s="274" t="s">
        <v>1364</v>
      </c>
      <c r="G724" s="272"/>
      <c r="H724" s="273" t="s">
        <v>21</v>
      </c>
      <c r="I724" s="275"/>
      <c r="J724" s="272"/>
      <c r="K724" s="272"/>
      <c r="L724" s="276"/>
      <c r="M724" s="277"/>
      <c r="N724" s="278"/>
      <c r="O724" s="278"/>
      <c r="P724" s="278"/>
      <c r="Q724" s="278"/>
      <c r="R724" s="278"/>
      <c r="S724" s="278"/>
      <c r="T724" s="279"/>
      <c r="AT724" s="280" t="s">
        <v>160</v>
      </c>
      <c r="AU724" s="280" t="s">
        <v>81</v>
      </c>
      <c r="AV724" s="14" t="s">
        <v>78</v>
      </c>
      <c r="AW724" s="14" t="s">
        <v>35</v>
      </c>
      <c r="AX724" s="14" t="s">
        <v>71</v>
      </c>
      <c r="AY724" s="280" t="s">
        <v>150</v>
      </c>
    </row>
    <row r="725" s="12" customFormat="1">
      <c r="B725" s="248"/>
      <c r="C725" s="249"/>
      <c r="D725" s="250" t="s">
        <v>160</v>
      </c>
      <c r="E725" s="251" t="s">
        <v>21</v>
      </c>
      <c r="F725" s="252" t="s">
        <v>1365</v>
      </c>
      <c r="G725" s="249"/>
      <c r="H725" s="253">
        <v>59.530999999999999</v>
      </c>
      <c r="I725" s="254"/>
      <c r="J725" s="249"/>
      <c r="K725" s="249"/>
      <c r="L725" s="255"/>
      <c r="M725" s="256"/>
      <c r="N725" s="257"/>
      <c r="O725" s="257"/>
      <c r="P725" s="257"/>
      <c r="Q725" s="257"/>
      <c r="R725" s="257"/>
      <c r="S725" s="257"/>
      <c r="T725" s="258"/>
      <c r="AT725" s="259" t="s">
        <v>160</v>
      </c>
      <c r="AU725" s="259" t="s">
        <v>81</v>
      </c>
      <c r="AV725" s="12" t="s">
        <v>81</v>
      </c>
      <c r="AW725" s="12" t="s">
        <v>35</v>
      </c>
      <c r="AX725" s="12" t="s">
        <v>78</v>
      </c>
      <c r="AY725" s="259" t="s">
        <v>150</v>
      </c>
    </row>
    <row r="726" s="1" customFormat="1" ht="25.5" customHeight="1">
      <c r="B726" s="47"/>
      <c r="C726" s="236" t="s">
        <v>1366</v>
      </c>
      <c r="D726" s="236" t="s">
        <v>153</v>
      </c>
      <c r="E726" s="237" t="s">
        <v>1367</v>
      </c>
      <c r="F726" s="238" t="s">
        <v>1368</v>
      </c>
      <c r="G726" s="239" t="s">
        <v>252</v>
      </c>
      <c r="H726" s="240">
        <v>292.755</v>
      </c>
      <c r="I726" s="241"/>
      <c r="J726" s="242">
        <f>ROUND(I726*H726,2)</f>
        <v>0</v>
      </c>
      <c r="K726" s="238" t="s">
        <v>157</v>
      </c>
      <c r="L726" s="73"/>
      <c r="M726" s="243" t="s">
        <v>21</v>
      </c>
      <c r="N726" s="244" t="s">
        <v>42</v>
      </c>
      <c r="O726" s="48"/>
      <c r="P726" s="245">
        <f>O726*H726</f>
        <v>0</v>
      </c>
      <c r="Q726" s="245">
        <v>0.019429999999999999</v>
      </c>
      <c r="R726" s="245">
        <f>Q726*H726</f>
        <v>5.6882296499999994</v>
      </c>
      <c r="S726" s="245">
        <v>0</v>
      </c>
      <c r="T726" s="246">
        <f>S726*H726</f>
        <v>0</v>
      </c>
      <c r="AR726" s="25" t="s">
        <v>158</v>
      </c>
      <c r="AT726" s="25" t="s">
        <v>153</v>
      </c>
      <c r="AU726" s="25" t="s">
        <v>81</v>
      </c>
      <c r="AY726" s="25" t="s">
        <v>150</v>
      </c>
      <c r="BE726" s="247">
        <f>IF(N726="základní",J726,0)</f>
        <v>0</v>
      </c>
      <c r="BF726" s="247">
        <f>IF(N726="snížená",J726,0)</f>
        <v>0</v>
      </c>
      <c r="BG726" s="247">
        <f>IF(N726="zákl. přenesená",J726,0)</f>
        <v>0</v>
      </c>
      <c r="BH726" s="247">
        <f>IF(N726="sníž. přenesená",J726,0)</f>
        <v>0</v>
      </c>
      <c r="BI726" s="247">
        <f>IF(N726="nulová",J726,0)</f>
        <v>0</v>
      </c>
      <c r="BJ726" s="25" t="s">
        <v>78</v>
      </c>
      <c r="BK726" s="247">
        <f>ROUND(I726*H726,2)</f>
        <v>0</v>
      </c>
      <c r="BL726" s="25" t="s">
        <v>158</v>
      </c>
      <c r="BM726" s="25" t="s">
        <v>1369</v>
      </c>
    </row>
    <row r="727" s="14" customFormat="1">
      <c r="B727" s="271"/>
      <c r="C727" s="272"/>
      <c r="D727" s="250" t="s">
        <v>160</v>
      </c>
      <c r="E727" s="273" t="s">
        <v>21</v>
      </c>
      <c r="F727" s="274" t="s">
        <v>1351</v>
      </c>
      <c r="G727" s="272"/>
      <c r="H727" s="273" t="s">
        <v>21</v>
      </c>
      <c r="I727" s="275"/>
      <c r="J727" s="272"/>
      <c r="K727" s="272"/>
      <c r="L727" s="276"/>
      <c r="M727" s="277"/>
      <c r="N727" s="278"/>
      <c r="O727" s="278"/>
      <c r="P727" s="278"/>
      <c r="Q727" s="278"/>
      <c r="R727" s="278"/>
      <c r="S727" s="278"/>
      <c r="T727" s="279"/>
      <c r="AT727" s="280" t="s">
        <v>160</v>
      </c>
      <c r="AU727" s="280" t="s">
        <v>81</v>
      </c>
      <c r="AV727" s="14" t="s">
        <v>78</v>
      </c>
      <c r="AW727" s="14" t="s">
        <v>35</v>
      </c>
      <c r="AX727" s="14" t="s">
        <v>71</v>
      </c>
      <c r="AY727" s="280" t="s">
        <v>150</v>
      </c>
    </row>
    <row r="728" s="12" customFormat="1">
      <c r="B728" s="248"/>
      <c r="C728" s="249"/>
      <c r="D728" s="250" t="s">
        <v>160</v>
      </c>
      <c r="E728" s="251" t="s">
        <v>21</v>
      </c>
      <c r="F728" s="252" t="s">
        <v>1370</v>
      </c>
      <c r="G728" s="249"/>
      <c r="H728" s="253">
        <v>62.68</v>
      </c>
      <c r="I728" s="254"/>
      <c r="J728" s="249"/>
      <c r="K728" s="249"/>
      <c r="L728" s="255"/>
      <c r="M728" s="256"/>
      <c r="N728" s="257"/>
      <c r="O728" s="257"/>
      <c r="P728" s="257"/>
      <c r="Q728" s="257"/>
      <c r="R728" s="257"/>
      <c r="S728" s="257"/>
      <c r="T728" s="258"/>
      <c r="AT728" s="259" t="s">
        <v>160</v>
      </c>
      <c r="AU728" s="259" t="s">
        <v>81</v>
      </c>
      <c r="AV728" s="12" t="s">
        <v>81</v>
      </c>
      <c r="AW728" s="12" t="s">
        <v>35</v>
      </c>
      <c r="AX728" s="12" t="s">
        <v>71</v>
      </c>
      <c r="AY728" s="259" t="s">
        <v>150</v>
      </c>
    </row>
    <row r="729" s="12" customFormat="1">
      <c r="B729" s="248"/>
      <c r="C729" s="249"/>
      <c r="D729" s="250" t="s">
        <v>160</v>
      </c>
      <c r="E729" s="251" t="s">
        <v>21</v>
      </c>
      <c r="F729" s="252" t="s">
        <v>1371</v>
      </c>
      <c r="G729" s="249"/>
      <c r="H729" s="253">
        <v>104.127</v>
      </c>
      <c r="I729" s="254"/>
      <c r="J729" s="249"/>
      <c r="K729" s="249"/>
      <c r="L729" s="255"/>
      <c r="M729" s="256"/>
      <c r="N729" s="257"/>
      <c r="O729" s="257"/>
      <c r="P729" s="257"/>
      <c r="Q729" s="257"/>
      <c r="R729" s="257"/>
      <c r="S729" s="257"/>
      <c r="T729" s="258"/>
      <c r="AT729" s="259" t="s">
        <v>160</v>
      </c>
      <c r="AU729" s="259" t="s">
        <v>81</v>
      </c>
      <c r="AV729" s="12" t="s">
        <v>81</v>
      </c>
      <c r="AW729" s="12" t="s">
        <v>35</v>
      </c>
      <c r="AX729" s="12" t="s">
        <v>71</v>
      </c>
      <c r="AY729" s="259" t="s">
        <v>150</v>
      </c>
    </row>
    <row r="730" s="14" customFormat="1">
      <c r="B730" s="271"/>
      <c r="C730" s="272"/>
      <c r="D730" s="250" t="s">
        <v>160</v>
      </c>
      <c r="E730" s="273" t="s">
        <v>21</v>
      </c>
      <c r="F730" s="274" t="s">
        <v>1372</v>
      </c>
      <c r="G730" s="272"/>
      <c r="H730" s="273" t="s">
        <v>21</v>
      </c>
      <c r="I730" s="275"/>
      <c r="J730" s="272"/>
      <c r="K730" s="272"/>
      <c r="L730" s="276"/>
      <c r="M730" s="277"/>
      <c r="N730" s="278"/>
      <c r="O730" s="278"/>
      <c r="P730" s="278"/>
      <c r="Q730" s="278"/>
      <c r="R730" s="278"/>
      <c r="S730" s="278"/>
      <c r="T730" s="279"/>
      <c r="AT730" s="280" t="s">
        <v>160</v>
      </c>
      <c r="AU730" s="280" t="s">
        <v>81</v>
      </c>
      <c r="AV730" s="14" t="s">
        <v>78</v>
      </c>
      <c r="AW730" s="14" t="s">
        <v>35</v>
      </c>
      <c r="AX730" s="14" t="s">
        <v>71</v>
      </c>
      <c r="AY730" s="280" t="s">
        <v>150</v>
      </c>
    </row>
    <row r="731" s="12" customFormat="1">
      <c r="B731" s="248"/>
      <c r="C731" s="249"/>
      <c r="D731" s="250" t="s">
        <v>160</v>
      </c>
      <c r="E731" s="251" t="s">
        <v>21</v>
      </c>
      <c r="F731" s="252" t="s">
        <v>1373</v>
      </c>
      <c r="G731" s="249"/>
      <c r="H731" s="253">
        <v>125.94799999999999</v>
      </c>
      <c r="I731" s="254"/>
      <c r="J731" s="249"/>
      <c r="K731" s="249"/>
      <c r="L731" s="255"/>
      <c r="M731" s="256"/>
      <c r="N731" s="257"/>
      <c r="O731" s="257"/>
      <c r="P731" s="257"/>
      <c r="Q731" s="257"/>
      <c r="R731" s="257"/>
      <c r="S731" s="257"/>
      <c r="T731" s="258"/>
      <c r="AT731" s="259" t="s">
        <v>160</v>
      </c>
      <c r="AU731" s="259" t="s">
        <v>81</v>
      </c>
      <c r="AV731" s="12" t="s">
        <v>81</v>
      </c>
      <c r="AW731" s="12" t="s">
        <v>35</v>
      </c>
      <c r="AX731" s="12" t="s">
        <v>71</v>
      </c>
      <c r="AY731" s="259" t="s">
        <v>150</v>
      </c>
    </row>
    <row r="732" s="13" customFormat="1">
      <c r="B732" s="260"/>
      <c r="C732" s="261"/>
      <c r="D732" s="250" t="s">
        <v>160</v>
      </c>
      <c r="E732" s="262" t="s">
        <v>21</v>
      </c>
      <c r="F732" s="263" t="s">
        <v>164</v>
      </c>
      <c r="G732" s="261"/>
      <c r="H732" s="264">
        <v>292.755</v>
      </c>
      <c r="I732" s="265"/>
      <c r="J732" s="261"/>
      <c r="K732" s="261"/>
      <c r="L732" s="266"/>
      <c r="M732" s="267"/>
      <c r="N732" s="268"/>
      <c r="O732" s="268"/>
      <c r="P732" s="268"/>
      <c r="Q732" s="268"/>
      <c r="R732" s="268"/>
      <c r="S732" s="268"/>
      <c r="T732" s="269"/>
      <c r="AT732" s="270" t="s">
        <v>160</v>
      </c>
      <c r="AU732" s="270" t="s">
        <v>81</v>
      </c>
      <c r="AV732" s="13" t="s">
        <v>158</v>
      </c>
      <c r="AW732" s="13" t="s">
        <v>35</v>
      </c>
      <c r="AX732" s="13" t="s">
        <v>78</v>
      </c>
      <c r="AY732" s="270" t="s">
        <v>150</v>
      </c>
    </row>
    <row r="733" s="1" customFormat="1" ht="25.5" customHeight="1">
      <c r="B733" s="47"/>
      <c r="C733" s="236" t="s">
        <v>1374</v>
      </c>
      <c r="D733" s="236" t="s">
        <v>153</v>
      </c>
      <c r="E733" s="237" t="s">
        <v>1375</v>
      </c>
      <c r="F733" s="238" t="s">
        <v>1376</v>
      </c>
      <c r="G733" s="239" t="s">
        <v>252</v>
      </c>
      <c r="H733" s="240">
        <v>167.47</v>
      </c>
      <c r="I733" s="241"/>
      <c r="J733" s="242">
        <f>ROUND(I733*H733,2)</f>
        <v>0</v>
      </c>
      <c r="K733" s="238" t="s">
        <v>157</v>
      </c>
      <c r="L733" s="73"/>
      <c r="M733" s="243" t="s">
        <v>21</v>
      </c>
      <c r="N733" s="244" t="s">
        <v>42</v>
      </c>
      <c r="O733" s="48"/>
      <c r="P733" s="245">
        <f>O733*H733</f>
        <v>0</v>
      </c>
      <c r="Q733" s="245">
        <v>0.058279999999999998</v>
      </c>
      <c r="R733" s="245">
        <f>Q733*H733</f>
        <v>9.7601516000000004</v>
      </c>
      <c r="S733" s="245">
        <v>0</v>
      </c>
      <c r="T733" s="246">
        <f>S733*H733</f>
        <v>0</v>
      </c>
      <c r="AR733" s="25" t="s">
        <v>158</v>
      </c>
      <c r="AT733" s="25" t="s">
        <v>153</v>
      </c>
      <c r="AU733" s="25" t="s">
        <v>81</v>
      </c>
      <c r="AY733" s="25" t="s">
        <v>150</v>
      </c>
      <c r="BE733" s="247">
        <f>IF(N733="základní",J733,0)</f>
        <v>0</v>
      </c>
      <c r="BF733" s="247">
        <f>IF(N733="snížená",J733,0)</f>
        <v>0</v>
      </c>
      <c r="BG733" s="247">
        <f>IF(N733="zákl. přenesená",J733,0)</f>
        <v>0</v>
      </c>
      <c r="BH733" s="247">
        <f>IF(N733="sníž. přenesená",J733,0)</f>
        <v>0</v>
      </c>
      <c r="BI733" s="247">
        <f>IF(N733="nulová",J733,0)</f>
        <v>0</v>
      </c>
      <c r="BJ733" s="25" t="s">
        <v>78</v>
      </c>
      <c r="BK733" s="247">
        <f>ROUND(I733*H733,2)</f>
        <v>0</v>
      </c>
      <c r="BL733" s="25" t="s">
        <v>158</v>
      </c>
      <c r="BM733" s="25" t="s">
        <v>1377</v>
      </c>
    </row>
    <row r="734" s="12" customFormat="1">
      <c r="B734" s="248"/>
      <c r="C734" s="249"/>
      <c r="D734" s="250" t="s">
        <v>160</v>
      </c>
      <c r="E734" s="251" t="s">
        <v>21</v>
      </c>
      <c r="F734" s="252" t="s">
        <v>1370</v>
      </c>
      <c r="G734" s="249"/>
      <c r="H734" s="253">
        <v>62.68</v>
      </c>
      <c r="I734" s="254"/>
      <c r="J734" s="249"/>
      <c r="K734" s="249"/>
      <c r="L734" s="255"/>
      <c r="M734" s="256"/>
      <c r="N734" s="257"/>
      <c r="O734" s="257"/>
      <c r="P734" s="257"/>
      <c r="Q734" s="257"/>
      <c r="R734" s="257"/>
      <c r="S734" s="257"/>
      <c r="T734" s="258"/>
      <c r="AT734" s="259" t="s">
        <v>160</v>
      </c>
      <c r="AU734" s="259" t="s">
        <v>81</v>
      </c>
      <c r="AV734" s="12" t="s">
        <v>81</v>
      </c>
      <c r="AW734" s="12" t="s">
        <v>35</v>
      </c>
      <c r="AX734" s="12" t="s">
        <v>71</v>
      </c>
      <c r="AY734" s="259" t="s">
        <v>150</v>
      </c>
    </row>
    <row r="735" s="12" customFormat="1">
      <c r="B735" s="248"/>
      <c r="C735" s="249"/>
      <c r="D735" s="250" t="s">
        <v>160</v>
      </c>
      <c r="E735" s="251" t="s">
        <v>21</v>
      </c>
      <c r="F735" s="252" t="s">
        <v>1378</v>
      </c>
      <c r="G735" s="249"/>
      <c r="H735" s="253">
        <v>20.824999999999999</v>
      </c>
      <c r="I735" s="254"/>
      <c r="J735" s="249"/>
      <c r="K735" s="249"/>
      <c r="L735" s="255"/>
      <c r="M735" s="256"/>
      <c r="N735" s="257"/>
      <c r="O735" s="257"/>
      <c r="P735" s="257"/>
      <c r="Q735" s="257"/>
      <c r="R735" s="257"/>
      <c r="S735" s="257"/>
      <c r="T735" s="258"/>
      <c r="AT735" s="259" t="s">
        <v>160</v>
      </c>
      <c r="AU735" s="259" t="s">
        <v>81</v>
      </c>
      <c r="AV735" s="12" t="s">
        <v>81</v>
      </c>
      <c r="AW735" s="12" t="s">
        <v>35</v>
      </c>
      <c r="AX735" s="12" t="s">
        <v>71</v>
      </c>
      <c r="AY735" s="259" t="s">
        <v>150</v>
      </c>
    </row>
    <row r="736" s="14" customFormat="1">
      <c r="B736" s="271"/>
      <c r="C736" s="272"/>
      <c r="D736" s="250" t="s">
        <v>160</v>
      </c>
      <c r="E736" s="273" t="s">
        <v>21</v>
      </c>
      <c r="F736" s="274" t="s">
        <v>1379</v>
      </c>
      <c r="G736" s="272"/>
      <c r="H736" s="273" t="s">
        <v>21</v>
      </c>
      <c r="I736" s="275"/>
      <c r="J736" s="272"/>
      <c r="K736" s="272"/>
      <c r="L736" s="276"/>
      <c r="M736" s="277"/>
      <c r="N736" s="278"/>
      <c r="O736" s="278"/>
      <c r="P736" s="278"/>
      <c r="Q736" s="278"/>
      <c r="R736" s="278"/>
      <c r="S736" s="278"/>
      <c r="T736" s="279"/>
      <c r="AT736" s="280" t="s">
        <v>160</v>
      </c>
      <c r="AU736" s="280" t="s">
        <v>81</v>
      </c>
      <c r="AV736" s="14" t="s">
        <v>78</v>
      </c>
      <c r="AW736" s="14" t="s">
        <v>35</v>
      </c>
      <c r="AX736" s="14" t="s">
        <v>71</v>
      </c>
      <c r="AY736" s="280" t="s">
        <v>150</v>
      </c>
    </row>
    <row r="737" s="12" customFormat="1">
      <c r="B737" s="248"/>
      <c r="C737" s="249"/>
      <c r="D737" s="250" t="s">
        <v>160</v>
      </c>
      <c r="E737" s="251" t="s">
        <v>21</v>
      </c>
      <c r="F737" s="252" t="s">
        <v>1380</v>
      </c>
      <c r="G737" s="249"/>
      <c r="H737" s="253">
        <v>83.965000000000003</v>
      </c>
      <c r="I737" s="254"/>
      <c r="J737" s="249"/>
      <c r="K737" s="249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160</v>
      </c>
      <c r="AU737" s="259" t="s">
        <v>81</v>
      </c>
      <c r="AV737" s="12" t="s">
        <v>81</v>
      </c>
      <c r="AW737" s="12" t="s">
        <v>35</v>
      </c>
      <c r="AX737" s="12" t="s">
        <v>71</v>
      </c>
      <c r="AY737" s="259" t="s">
        <v>150</v>
      </c>
    </row>
    <row r="738" s="13" customFormat="1">
      <c r="B738" s="260"/>
      <c r="C738" s="261"/>
      <c r="D738" s="250" t="s">
        <v>160</v>
      </c>
      <c r="E738" s="262" t="s">
        <v>21</v>
      </c>
      <c r="F738" s="263" t="s">
        <v>164</v>
      </c>
      <c r="G738" s="261"/>
      <c r="H738" s="264">
        <v>167.47</v>
      </c>
      <c r="I738" s="265"/>
      <c r="J738" s="261"/>
      <c r="K738" s="261"/>
      <c r="L738" s="266"/>
      <c r="M738" s="267"/>
      <c r="N738" s="268"/>
      <c r="O738" s="268"/>
      <c r="P738" s="268"/>
      <c r="Q738" s="268"/>
      <c r="R738" s="268"/>
      <c r="S738" s="268"/>
      <c r="T738" s="269"/>
      <c r="AT738" s="270" t="s">
        <v>160</v>
      </c>
      <c r="AU738" s="270" t="s">
        <v>81</v>
      </c>
      <c r="AV738" s="13" t="s">
        <v>158</v>
      </c>
      <c r="AW738" s="13" t="s">
        <v>35</v>
      </c>
      <c r="AX738" s="13" t="s">
        <v>78</v>
      </c>
      <c r="AY738" s="270" t="s">
        <v>150</v>
      </c>
    </row>
    <row r="739" s="1" customFormat="1" ht="25.5" customHeight="1">
      <c r="B739" s="47"/>
      <c r="C739" s="236" t="s">
        <v>1381</v>
      </c>
      <c r="D739" s="236" t="s">
        <v>153</v>
      </c>
      <c r="E739" s="237" t="s">
        <v>1382</v>
      </c>
      <c r="F739" s="238" t="s">
        <v>1383</v>
      </c>
      <c r="G739" s="239" t="s">
        <v>252</v>
      </c>
      <c r="H739" s="240">
        <v>41.982999999999997</v>
      </c>
      <c r="I739" s="241"/>
      <c r="J739" s="242">
        <f>ROUND(I739*H739,2)</f>
        <v>0</v>
      </c>
      <c r="K739" s="238" t="s">
        <v>157</v>
      </c>
      <c r="L739" s="73"/>
      <c r="M739" s="243" t="s">
        <v>21</v>
      </c>
      <c r="N739" s="244" t="s">
        <v>42</v>
      </c>
      <c r="O739" s="48"/>
      <c r="P739" s="245">
        <f>O739*H739</f>
        <v>0</v>
      </c>
      <c r="Q739" s="245">
        <v>0.099750000000000005</v>
      </c>
      <c r="R739" s="245">
        <f>Q739*H739</f>
        <v>4.1878042500000001</v>
      </c>
      <c r="S739" s="245">
        <v>0</v>
      </c>
      <c r="T739" s="246">
        <f>S739*H739</f>
        <v>0</v>
      </c>
      <c r="AR739" s="25" t="s">
        <v>158</v>
      </c>
      <c r="AT739" s="25" t="s">
        <v>153</v>
      </c>
      <c r="AU739" s="25" t="s">
        <v>81</v>
      </c>
      <c r="AY739" s="25" t="s">
        <v>150</v>
      </c>
      <c r="BE739" s="247">
        <f>IF(N739="základní",J739,0)</f>
        <v>0</v>
      </c>
      <c r="BF739" s="247">
        <f>IF(N739="snížená",J739,0)</f>
        <v>0</v>
      </c>
      <c r="BG739" s="247">
        <f>IF(N739="zákl. přenesená",J739,0)</f>
        <v>0</v>
      </c>
      <c r="BH739" s="247">
        <f>IF(N739="sníž. přenesená",J739,0)</f>
        <v>0</v>
      </c>
      <c r="BI739" s="247">
        <f>IF(N739="nulová",J739,0)</f>
        <v>0</v>
      </c>
      <c r="BJ739" s="25" t="s">
        <v>78</v>
      </c>
      <c r="BK739" s="247">
        <f>ROUND(I739*H739,2)</f>
        <v>0</v>
      </c>
      <c r="BL739" s="25" t="s">
        <v>158</v>
      </c>
      <c r="BM739" s="25" t="s">
        <v>1384</v>
      </c>
    </row>
    <row r="740" s="14" customFormat="1">
      <c r="B740" s="271"/>
      <c r="C740" s="272"/>
      <c r="D740" s="250" t="s">
        <v>160</v>
      </c>
      <c r="E740" s="273" t="s">
        <v>21</v>
      </c>
      <c r="F740" s="274" t="s">
        <v>1385</v>
      </c>
      <c r="G740" s="272"/>
      <c r="H740" s="273" t="s">
        <v>21</v>
      </c>
      <c r="I740" s="275"/>
      <c r="J740" s="272"/>
      <c r="K740" s="272"/>
      <c r="L740" s="276"/>
      <c r="M740" s="277"/>
      <c r="N740" s="278"/>
      <c r="O740" s="278"/>
      <c r="P740" s="278"/>
      <c r="Q740" s="278"/>
      <c r="R740" s="278"/>
      <c r="S740" s="278"/>
      <c r="T740" s="279"/>
      <c r="AT740" s="280" t="s">
        <v>160</v>
      </c>
      <c r="AU740" s="280" t="s">
        <v>81</v>
      </c>
      <c r="AV740" s="14" t="s">
        <v>78</v>
      </c>
      <c r="AW740" s="14" t="s">
        <v>35</v>
      </c>
      <c r="AX740" s="14" t="s">
        <v>71</v>
      </c>
      <c r="AY740" s="280" t="s">
        <v>150</v>
      </c>
    </row>
    <row r="741" s="12" customFormat="1">
      <c r="B741" s="248"/>
      <c r="C741" s="249"/>
      <c r="D741" s="250" t="s">
        <v>160</v>
      </c>
      <c r="E741" s="251" t="s">
        <v>21</v>
      </c>
      <c r="F741" s="252" t="s">
        <v>1386</v>
      </c>
      <c r="G741" s="249"/>
      <c r="H741" s="253">
        <v>41.982999999999997</v>
      </c>
      <c r="I741" s="254"/>
      <c r="J741" s="249"/>
      <c r="K741" s="249"/>
      <c r="L741" s="255"/>
      <c r="M741" s="256"/>
      <c r="N741" s="257"/>
      <c r="O741" s="257"/>
      <c r="P741" s="257"/>
      <c r="Q741" s="257"/>
      <c r="R741" s="257"/>
      <c r="S741" s="257"/>
      <c r="T741" s="258"/>
      <c r="AT741" s="259" t="s">
        <v>160</v>
      </c>
      <c r="AU741" s="259" t="s">
        <v>81</v>
      </c>
      <c r="AV741" s="12" t="s">
        <v>81</v>
      </c>
      <c r="AW741" s="12" t="s">
        <v>35</v>
      </c>
      <c r="AX741" s="12" t="s">
        <v>78</v>
      </c>
      <c r="AY741" s="259" t="s">
        <v>150</v>
      </c>
    </row>
    <row r="742" s="1" customFormat="1" ht="25.5" customHeight="1">
      <c r="B742" s="47"/>
      <c r="C742" s="236" t="s">
        <v>1387</v>
      </c>
      <c r="D742" s="236" t="s">
        <v>153</v>
      </c>
      <c r="E742" s="237" t="s">
        <v>1388</v>
      </c>
      <c r="F742" s="238" t="s">
        <v>1389</v>
      </c>
      <c r="G742" s="239" t="s">
        <v>642</v>
      </c>
      <c r="H742" s="240">
        <v>1</v>
      </c>
      <c r="I742" s="241"/>
      <c r="J742" s="242">
        <f>ROUND(I742*H742,2)</f>
        <v>0</v>
      </c>
      <c r="K742" s="238" t="s">
        <v>21</v>
      </c>
      <c r="L742" s="73"/>
      <c r="M742" s="243" t="s">
        <v>21</v>
      </c>
      <c r="N742" s="244" t="s">
        <v>42</v>
      </c>
      <c r="O742" s="48"/>
      <c r="P742" s="245">
        <f>O742*H742</f>
        <v>0</v>
      </c>
      <c r="Q742" s="245">
        <v>0</v>
      </c>
      <c r="R742" s="245">
        <f>Q742*H742</f>
        <v>0</v>
      </c>
      <c r="S742" s="245">
        <v>0</v>
      </c>
      <c r="T742" s="246">
        <f>S742*H742</f>
        <v>0</v>
      </c>
      <c r="AR742" s="25" t="s">
        <v>158</v>
      </c>
      <c r="AT742" s="25" t="s">
        <v>153</v>
      </c>
      <c r="AU742" s="25" t="s">
        <v>81</v>
      </c>
      <c r="AY742" s="25" t="s">
        <v>150</v>
      </c>
      <c r="BE742" s="247">
        <f>IF(N742="základní",J742,0)</f>
        <v>0</v>
      </c>
      <c r="BF742" s="247">
        <f>IF(N742="snížená",J742,0)</f>
        <v>0</v>
      </c>
      <c r="BG742" s="247">
        <f>IF(N742="zákl. přenesená",J742,0)</f>
        <v>0</v>
      </c>
      <c r="BH742" s="247">
        <f>IF(N742="sníž. přenesená",J742,0)</f>
        <v>0</v>
      </c>
      <c r="BI742" s="247">
        <f>IF(N742="nulová",J742,0)</f>
        <v>0</v>
      </c>
      <c r="BJ742" s="25" t="s">
        <v>78</v>
      </c>
      <c r="BK742" s="247">
        <f>ROUND(I742*H742,2)</f>
        <v>0</v>
      </c>
      <c r="BL742" s="25" t="s">
        <v>158</v>
      </c>
      <c r="BM742" s="25" t="s">
        <v>1390</v>
      </c>
    </row>
    <row r="743" s="14" customFormat="1">
      <c r="B743" s="271"/>
      <c r="C743" s="272"/>
      <c r="D743" s="250" t="s">
        <v>160</v>
      </c>
      <c r="E743" s="273" t="s">
        <v>21</v>
      </c>
      <c r="F743" s="274" t="s">
        <v>1379</v>
      </c>
      <c r="G743" s="272"/>
      <c r="H743" s="273" t="s">
        <v>21</v>
      </c>
      <c r="I743" s="275"/>
      <c r="J743" s="272"/>
      <c r="K743" s="272"/>
      <c r="L743" s="276"/>
      <c r="M743" s="277"/>
      <c r="N743" s="278"/>
      <c r="O743" s="278"/>
      <c r="P743" s="278"/>
      <c r="Q743" s="278"/>
      <c r="R743" s="278"/>
      <c r="S743" s="278"/>
      <c r="T743" s="279"/>
      <c r="AT743" s="280" t="s">
        <v>160</v>
      </c>
      <c r="AU743" s="280" t="s">
        <v>81</v>
      </c>
      <c r="AV743" s="14" t="s">
        <v>78</v>
      </c>
      <c r="AW743" s="14" t="s">
        <v>35</v>
      </c>
      <c r="AX743" s="14" t="s">
        <v>71</v>
      </c>
      <c r="AY743" s="280" t="s">
        <v>150</v>
      </c>
    </row>
    <row r="744" s="12" customFormat="1">
      <c r="B744" s="248"/>
      <c r="C744" s="249"/>
      <c r="D744" s="250" t="s">
        <v>160</v>
      </c>
      <c r="E744" s="251" t="s">
        <v>21</v>
      </c>
      <c r="F744" s="252" t="s">
        <v>78</v>
      </c>
      <c r="G744" s="249"/>
      <c r="H744" s="253">
        <v>1</v>
      </c>
      <c r="I744" s="254"/>
      <c r="J744" s="249"/>
      <c r="K744" s="249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160</v>
      </c>
      <c r="AU744" s="259" t="s">
        <v>81</v>
      </c>
      <c r="AV744" s="12" t="s">
        <v>81</v>
      </c>
      <c r="AW744" s="12" t="s">
        <v>35</v>
      </c>
      <c r="AX744" s="12" t="s">
        <v>78</v>
      </c>
      <c r="AY744" s="259" t="s">
        <v>150</v>
      </c>
    </row>
    <row r="745" s="1" customFormat="1" ht="16.5" customHeight="1">
      <c r="B745" s="47"/>
      <c r="C745" s="236" t="s">
        <v>1391</v>
      </c>
      <c r="D745" s="236" t="s">
        <v>153</v>
      </c>
      <c r="E745" s="237" t="s">
        <v>1392</v>
      </c>
      <c r="F745" s="238" t="s">
        <v>1393</v>
      </c>
      <c r="G745" s="239" t="s">
        <v>252</v>
      </c>
      <c r="H745" s="240">
        <v>396.87</v>
      </c>
      <c r="I745" s="241"/>
      <c r="J745" s="242">
        <f>ROUND(I745*H745,2)</f>
        <v>0</v>
      </c>
      <c r="K745" s="238" t="s">
        <v>157</v>
      </c>
      <c r="L745" s="73"/>
      <c r="M745" s="243" t="s">
        <v>21</v>
      </c>
      <c r="N745" s="244" t="s">
        <v>42</v>
      </c>
      <c r="O745" s="48"/>
      <c r="P745" s="245">
        <f>O745*H745</f>
        <v>0</v>
      </c>
      <c r="Q745" s="245">
        <v>0.0035599999999999998</v>
      </c>
      <c r="R745" s="245">
        <f>Q745*H745</f>
        <v>1.4128571999999999</v>
      </c>
      <c r="S745" s="245">
        <v>0</v>
      </c>
      <c r="T745" s="246">
        <f>S745*H745</f>
        <v>0</v>
      </c>
      <c r="AR745" s="25" t="s">
        <v>158</v>
      </c>
      <c r="AT745" s="25" t="s">
        <v>153</v>
      </c>
      <c r="AU745" s="25" t="s">
        <v>81</v>
      </c>
      <c r="AY745" s="25" t="s">
        <v>150</v>
      </c>
      <c r="BE745" s="247">
        <f>IF(N745="základní",J745,0)</f>
        <v>0</v>
      </c>
      <c r="BF745" s="247">
        <f>IF(N745="snížená",J745,0)</f>
        <v>0</v>
      </c>
      <c r="BG745" s="247">
        <f>IF(N745="zákl. přenesená",J745,0)</f>
        <v>0</v>
      </c>
      <c r="BH745" s="247">
        <f>IF(N745="sníž. přenesená",J745,0)</f>
        <v>0</v>
      </c>
      <c r="BI745" s="247">
        <f>IF(N745="nulová",J745,0)</f>
        <v>0</v>
      </c>
      <c r="BJ745" s="25" t="s">
        <v>78</v>
      </c>
      <c r="BK745" s="247">
        <f>ROUND(I745*H745,2)</f>
        <v>0</v>
      </c>
      <c r="BL745" s="25" t="s">
        <v>158</v>
      </c>
      <c r="BM745" s="25" t="s">
        <v>1394</v>
      </c>
    </row>
    <row r="746" s="12" customFormat="1">
      <c r="B746" s="248"/>
      <c r="C746" s="249"/>
      <c r="D746" s="250" t="s">
        <v>160</v>
      </c>
      <c r="E746" s="251" t="s">
        <v>21</v>
      </c>
      <c r="F746" s="252" t="s">
        <v>1395</v>
      </c>
      <c r="G746" s="249"/>
      <c r="H746" s="253">
        <v>396.87</v>
      </c>
      <c r="I746" s="254"/>
      <c r="J746" s="249"/>
      <c r="K746" s="249"/>
      <c r="L746" s="255"/>
      <c r="M746" s="256"/>
      <c r="N746" s="257"/>
      <c r="O746" s="257"/>
      <c r="P746" s="257"/>
      <c r="Q746" s="257"/>
      <c r="R746" s="257"/>
      <c r="S746" s="257"/>
      <c r="T746" s="258"/>
      <c r="AT746" s="259" t="s">
        <v>160</v>
      </c>
      <c r="AU746" s="259" t="s">
        <v>81</v>
      </c>
      <c r="AV746" s="12" t="s">
        <v>81</v>
      </c>
      <c r="AW746" s="12" t="s">
        <v>35</v>
      </c>
      <c r="AX746" s="12" t="s">
        <v>78</v>
      </c>
      <c r="AY746" s="259" t="s">
        <v>150</v>
      </c>
    </row>
    <row r="747" s="1" customFormat="1" ht="16.5" customHeight="1">
      <c r="B747" s="47"/>
      <c r="C747" s="236" t="s">
        <v>1396</v>
      </c>
      <c r="D747" s="236" t="s">
        <v>153</v>
      </c>
      <c r="E747" s="237" t="s">
        <v>1397</v>
      </c>
      <c r="F747" s="238" t="s">
        <v>1398</v>
      </c>
      <c r="G747" s="239" t="s">
        <v>252</v>
      </c>
      <c r="H747" s="240">
        <v>867.12599999999998</v>
      </c>
      <c r="I747" s="241"/>
      <c r="J747" s="242">
        <f>ROUND(I747*H747,2)</f>
        <v>0</v>
      </c>
      <c r="K747" s="238" t="s">
        <v>157</v>
      </c>
      <c r="L747" s="73"/>
      <c r="M747" s="243" t="s">
        <v>21</v>
      </c>
      <c r="N747" s="244" t="s">
        <v>42</v>
      </c>
      <c r="O747" s="48"/>
      <c r="P747" s="245">
        <f>O747*H747</f>
        <v>0</v>
      </c>
      <c r="Q747" s="245">
        <v>0.00158</v>
      </c>
      <c r="R747" s="245">
        <f>Q747*H747</f>
        <v>1.3700590799999999</v>
      </c>
      <c r="S747" s="245">
        <v>0</v>
      </c>
      <c r="T747" s="246">
        <f>S747*H747</f>
        <v>0</v>
      </c>
      <c r="AR747" s="25" t="s">
        <v>158</v>
      </c>
      <c r="AT747" s="25" t="s">
        <v>153</v>
      </c>
      <c r="AU747" s="25" t="s">
        <v>81</v>
      </c>
      <c r="AY747" s="25" t="s">
        <v>150</v>
      </c>
      <c r="BE747" s="247">
        <f>IF(N747="základní",J747,0)</f>
        <v>0</v>
      </c>
      <c r="BF747" s="247">
        <f>IF(N747="snížená",J747,0)</f>
        <v>0</v>
      </c>
      <c r="BG747" s="247">
        <f>IF(N747="zákl. přenesená",J747,0)</f>
        <v>0</v>
      </c>
      <c r="BH747" s="247">
        <f>IF(N747="sníž. přenesená",J747,0)</f>
        <v>0</v>
      </c>
      <c r="BI747" s="247">
        <f>IF(N747="nulová",J747,0)</f>
        <v>0</v>
      </c>
      <c r="BJ747" s="25" t="s">
        <v>78</v>
      </c>
      <c r="BK747" s="247">
        <f>ROUND(I747*H747,2)</f>
        <v>0</v>
      </c>
      <c r="BL747" s="25" t="s">
        <v>158</v>
      </c>
      <c r="BM747" s="25" t="s">
        <v>1399</v>
      </c>
    </row>
    <row r="748" s="12" customFormat="1">
      <c r="B748" s="248"/>
      <c r="C748" s="249"/>
      <c r="D748" s="250" t="s">
        <v>160</v>
      </c>
      <c r="E748" s="251" t="s">
        <v>21</v>
      </c>
      <c r="F748" s="252" t="s">
        <v>1400</v>
      </c>
      <c r="G748" s="249"/>
      <c r="H748" s="253">
        <v>867.12599999999998</v>
      </c>
      <c r="I748" s="254"/>
      <c r="J748" s="249"/>
      <c r="K748" s="249"/>
      <c r="L748" s="255"/>
      <c r="M748" s="256"/>
      <c r="N748" s="257"/>
      <c r="O748" s="257"/>
      <c r="P748" s="257"/>
      <c r="Q748" s="257"/>
      <c r="R748" s="257"/>
      <c r="S748" s="257"/>
      <c r="T748" s="258"/>
      <c r="AT748" s="259" t="s">
        <v>160</v>
      </c>
      <c r="AU748" s="259" t="s">
        <v>81</v>
      </c>
      <c r="AV748" s="12" t="s">
        <v>81</v>
      </c>
      <c r="AW748" s="12" t="s">
        <v>35</v>
      </c>
      <c r="AX748" s="12" t="s">
        <v>78</v>
      </c>
      <c r="AY748" s="259" t="s">
        <v>150</v>
      </c>
    </row>
    <row r="749" s="1" customFormat="1" ht="16.5" customHeight="1">
      <c r="B749" s="47"/>
      <c r="C749" s="236" t="s">
        <v>1401</v>
      </c>
      <c r="D749" s="236" t="s">
        <v>153</v>
      </c>
      <c r="E749" s="237" t="s">
        <v>1402</v>
      </c>
      <c r="F749" s="238" t="s">
        <v>1403</v>
      </c>
      <c r="G749" s="239" t="s">
        <v>252</v>
      </c>
      <c r="H749" s="240">
        <v>730.48400000000004</v>
      </c>
      <c r="I749" s="241"/>
      <c r="J749" s="242">
        <f>ROUND(I749*H749,2)</f>
        <v>0</v>
      </c>
      <c r="K749" s="238" t="s">
        <v>157</v>
      </c>
      <c r="L749" s="73"/>
      <c r="M749" s="243" t="s">
        <v>21</v>
      </c>
      <c r="N749" s="244" t="s">
        <v>42</v>
      </c>
      <c r="O749" s="48"/>
      <c r="P749" s="245">
        <f>O749*H749</f>
        <v>0</v>
      </c>
      <c r="Q749" s="245">
        <v>0.00050000000000000001</v>
      </c>
      <c r="R749" s="245">
        <f>Q749*H749</f>
        <v>0.36524200000000001</v>
      </c>
      <c r="S749" s="245">
        <v>0</v>
      </c>
      <c r="T749" s="246">
        <f>S749*H749</f>
        <v>0</v>
      </c>
      <c r="AR749" s="25" t="s">
        <v>158</v>
      </c>
      <c r="AT749" s="25" t="s">
        <v>153</v>
      </c>
      <c r="AU749" s="25" t="s">
        <v>81</v>
      </c>
      <c r="AY749" s="25" t="s">
        <v>150</v>
      </c>
      <c r="BE749" s="247">
        <f>IF(N749="základní",J749,0)</f>
        <v>0</v>
      </c>
      <c r="BF749" s="247">
        <f>IF(N749="snížená",J749,0)</f>
        <v>0</v>
      </c>
      <c r="BG749" s="247">
        <f>IF(N749="zákl. přenesená",J749,0)</f>
        <v>0</v>
      </c>
      <c r="BH749" s="247">
        <f>IF(N749="sníž. přenesená",J749,0)</f>
        <v>0</v>
      </c>
      <c r="BI749" s="247">
        <f>IF(N749="nulová",J749,0)</f>
        <v>0</v>
      </c>
      <c r="BJ749" s="25" t="s">
        <v>78</v>
      </c>
      <c r="BK749" s="247">
        <f>ROUND(I749*H749,2)</f>
        <v>0</v>
      </c>
      <c r="BL749" s="25" t="s">
        <v>158</v>
      </c>
      <c r="BM749" s="25" t="s">
        <v>1404</v>
      </c>
    </row>
    <row r="750" s="12" customFormat="1">
      <c r="B750" s="248"/>
      <c r="C750" s="249"/>
      <c r="D750" s="250" t="s">
        <v>160</v>
      </c>
      <c r="E750" s="251" t="s">
        <v>21</v>
      </c>
      <c r="F750" s="252" t="s">
        <v>1405</v>
      </c>
      <c r="G750" s="249"/>
      <c r="H750" s="253">
        <v>396.87</v>
      </c>
      <c r="I750" s="254"/>
      <c r="J750" s="249"/>
      <c r="K750" s="249"/>
      <c r="L750" s="255"/>
      <c r="M750" s="256"/>
      <c r="N750" s="257"/>
      <c r="O750" s="257"/>
      <c r="P750" s="257"/>
      <c r="Q750" s="257"/>
      <c r="R750" s="257"/>
      <c r="S750" s="257"/>
      <c r="T750" s="258"/>
      <c r="AT750" s="259" t="s">
        <v>160</v>
      </c>
      <c r="AU750" s="259" t="s">
        <v>81</v>
      </c>
      <c r="AV750" s="12" t="s">
        <v>81</v>
      </c>
      <c r="AW750" s="12" t="s">
        <v>35</v>
      </c>
      <c r="AX750" s="12" t="s">
        <v>71</v>
      </c>
      <c r="AY750" s="259" t="s">
        <v>150</v>
      </c>
    </row>
    <row r="751" s="12" customFormat="1">
      <c r="B751" s="248"/>
      <c r="C751" s="249"/>
      <c r="D751" s="250" t="s">
        <v>160</v>
      </c>
      <c r="E751" s="251" t="s">
        <v>21</v>
      </c>
      <c r="F751" s="252" t="s">
        <v>1406</v>
      </c>
      <c r="G751" s="249"/>
      <c r="H751" s="253">
        <v>125.36</v>
      </c>
      <c r="I751" s="254"/>
      <c r="J751" s="249"/>
      <c r="K751" s="249"/>
      <c r="L751" s="255"/>
      <c r="M751" s="256"/>
      <c r="N751" s="257"/>
      <c r="O751" s="257"/>
      <c r="P751" s="257"/>
      <c r="Q751" s="257"/>
      <c r="R751" s="257"/>
      <c r="S751" s="257"/>
      <c r="T751" s="258"/>
      <c r="AT751" s="259" t="s">
        <v>160</v>
      </c>
      <c r="AU751" s="259" t="s">
        <v>81</v>
      </c>
      <c r="AV751" s="12" t="s">
        <v>81</v>
      </c>
      <c r="AW751" s="12" t="s">
        <v>35</v>
      </c>
      <c r="AX751" s="12" t="s">
        <v>71</v>
      </c>
      <c r="AY751" s="259" t="s">
        <v>150</v>
      </c>
    </row>
    <row r="752" s="12" customFormat="1">
      <c r="B752" s="248"/>
      <c r="C752" s="249"/>
      <c r="D752" s="250" t="s">
        <v>160</v>
      </c>
      <c r="E752" s="251" t="s">
        <v>21</v>
      </c>
      <c r="F752" s="252" t="s">
        <v>1407</v>
      </c>
      <c r="G752" s="249"/>
      <c r="H752" s="253">
        <v>208.25399999999999</v>
      </c>
      <c r="I752" s="254"/>
      <c r="J752" s="249"/>
      <c r="K752" s="249"/>
      <c r="L752" s="255"/>
      <c r="M752" s="256"/>
      <c r="N752" s="257"/>
      <c r="O752" s="257"/>
      <c r="P752" s="257"/>
      <c r="Q752" s="257"/>
      <c r="R752" s="257"/>
      <c r="S752" s="257"/>
      <c r="T752" s="258"/>
      <c r="AT752" s="259" t="s">
        <v>160</v>
      </c>
      <c r="AU752" s="259" t="s">
        <v>81</v>
      </c>
      <c r="AV752" s="12" t="s">
        <v>81</v>
      </c>
      <c r="AW752" s="12" t="s">
        <v>35</v>
      </c>
      <c r="AX752" s="12" t="s">
        <v>71</v>
      </c>
      <c r="AY752" s="259" t="s">
        <v>150</v>
      </c>
    </row>
    <row r="753" s="13" customFormat="1">
      <c r="B753" s="260"/>
      <c r="C753" s="261"/>
      <c r="D753" s="250" t="s">
        <v>160</v>
      </c>
      <c r="E753" s="262" t="s">
        <v>21</v>
      </c>
      <c r="F753" s="263" t="s">
        <v>164</v>
      </c>
      <c r="G753" s="261"/>
      <c r="H753" s="264">
        <v>730.48400000000004</v>
      </c>
      <c r="I753" s="265"/>
      <c r="J753" s="261"/>
      <c r="K753" s="261"/>
      <c r="L753" s="266"/>
      <c r="M753" s="267"/>
      <c r="N753" s="268"/>
      <c r="O753" s="268"/>
      <c r="P753" s="268"/>
      <c r="Q753" s="268"/>
      <c r="R753" s="268"/>
      <c r="S753" s="268"/>
      <c r="T753" s="269"/>
      <c r="AT753" s="270" t="s">
        <v>160</v>
      </c>
      <c r="AU753" s="270" t="s">
        <v>81</v>
      </c>
      <c r="AV753" s="13" t="s">
        <v>158</v>
      </c>
      <c r="AW753" s="13" t="s">
        <v>35</v>
      </c>
      <c r="AX753" s="13" t="s">
        <v>78</v>
      </c>
      <c r="AY753" s="270" t="s">
        <v>150</v>
      </c>
    </row>
    <row r="754" s="1" customFormat="1" ht="16.5" customHeight="1">
      <c r="B754" s="47"/>
      <c r="C754" s="236" t="s">
        <v>1408</v>
      </c>
      <c r="D754" s="236" t="s">
        <v>153</v>
      </c>
      <c r="E754" s="237" t="s">
        <v>1409</v>
      </c>
      <c r="F754" s="238" t="s">
        <v>1410</v>
      </c>
      <c r="G754" s="239" t="s">
        <v>252</v>
      </c>
      <c r="H754" s="240">
        <v>127.5</v>
      </c>
      <c r="I754" s="241"/>
      <c r="J754" s="242">
        <f>ROUND(I754*H754,2)</f>
        <v>0</v>
      </c>
      <c r="K754" s="238" t="s">
        <v>157</v>
      </c>
      <c r="L754" s="73"/>
      <c r="M754" s="243" t="s">
        <v>21</v>
      </c>
      <c r="N754" s="244" t="s">
        <v>42</v>
      </c>
      <c r="O754" s="48"/>
      <c r="P754" s="245">
        <f>O754*H754</f>
        <v>0</v>
      </c>
      <c r="Q754" s="245">
        <v>0.0027599999999999999</v>
      </c>
      <c r="R754" s="245">
        <f>Q754*H754</f>
        <v>0.35189999999999999</v>
      </c>
      <c r="S754" s="245">
        <v>0</v>
      </c>
      <c r="T754" s="246">
        <f>S754*H754</f>
        <v>0</v>
      </c>
      <c r="AR754" s="25" t="s">
        <v>158</v>
      </c>
      <c r="AT754" s="25" t="s">
        <v>153</v>
      </c>
      <c r="AU754" s="25" t="s">
        <v>81</v>
      </c>
      <c r="AY754" s="25" t="s">
        <v>150</v>
      </c>
      <c r="BE754" s="247">
        <f>IF(N754="základní",J754,0)</f>
        <v>0</v>
      </c>
      <c r="BF754" s="247">
        <f>IF(N754="snížená",J754,0)</f>
        <v>0</v>
      </c>
      <c r="BG754" s="247">
        <f>IF(N754="zákl. přenesená",J754,0)</f>
        <v>0</v>
      </c>
      <c r="BH754" s="247">
        <f>IF(N754="sníž. přenesená",J754,0)</f>
        <v>0</v>
      </c>
      <c r="BI754" s="247">
        <f>IF(N754="nulová",J754,0)</f>
        <v>0</v>
      </c>
      <c r="BJ754" s="25" t="s">
        <v>78</v>
      </c>
      <c r="BK754" s="247">
        <f>ROUND(I754*H754,2)</f>
        <v>0</v>
      </c>
      <c r="BL754" s="25" t="s">
        <v>158</v>
      </c>
      <c r="BM754" s="25" t="s">
        <v>1411</v>
      </c>
    </row>
    <row r="755" s="14" customFormat="1">
      <c r="B755" s="271"/>
      <c r="C755" s="272"/>
      <c r="D755" s="250" t="s">
        <v>160</v>
      </c>
      <c r="E755" s="273" t="s">
        <v>21</v>
      </c>
      <c r="F755" s="274" t="s">
        <v>1412</v>
      </c>
      <c r="G755" s="272"/>
      <c r="H755" s="273" t="s">
        <v>21</v>
      </c>
      <c r="I755" s="275"/>
      <c r="J755" s="272"/>
      <c r="K755" s="272"/>
      <c r="L755" s="276"/>
      <c r="M755" s="277"/>
      <c r="N755" s="278"/>
      <c r="O755" s="278"/>
      <c r="P755" s="278"/>
      <c r="Q755" s="278"/>
      <c r="R755" s="278"/>
      <c r="S755" s="278"/>
      <c r="T755" s="279"/>
      <c r="AT755" s="280" t="s">
        <v>160</v>
      </c>
      <c r="AU755" s="280" t="s">
        <v>81</v>
      </c>
      <c r="AV755" s="14" t="s">
        <v>78</v>
      </c>
      <c r="AW755" s="14" t="s">
        <v>35</v>
      </c>
      <c r="AX755" s="14" t="s">
        <v>71</v>
      </c>
      <c r="AY755" s="280" t="s">
        <v>150</v>
      </c>
    </row>
    <row r="756" s="12" customFormat="1">
      <c r="B756" s="248"/>
      <c r="C756" s="249"/>
      <c r="D756" s="250" t="s">
        <v>160</v>
      </c>
      <c r="E756" s="251" t="s">
        <v>21</v>
      </c>
      <c r="F756" s="252" t="s">
        <v>1413</v>
      </c>
      <c r="G756" s="249"/>
      <c r="H756" s="253">
        <v>127.5</v>
      </c>
      <c r="I756" s="254"/>
      <c r="J756" s="249"/>
      <c r="K756" s="249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160</v>
      </c>
      <c r="AU756" s="259" t="s">
        <v>81</v>
      </c>
      <c r="AV756" s="12" t="s">
        <v>81</v>
      </c>
      <c r="AW756" s="12" t="s">
        <v>35</v>
      </c>
      <c r="AX756" s="12" t="s">
        <v>78</v>
      </c>
      <c r="AY756" s="259" t="s">
        <v>150</v>
      </c>
    </row>
    <row r="757" s="1" customFormat="1" ht="25.5" customHeight="1">
      <c r="B757" s="47"/>
      <c r="C757" s="236" t="s">
        <v>1414</v>
      </c>
      <c r="D757" s="236" t="s">
        <v>153</v>
      </c>
      <c r="E757" s="237" t="s">
        <v>1415</v>
      </c>
      <c r="F757" s="238" t="s">
        <v>1416</v>
      </c>
      <c r="G757" s="239" t="s">
        <v>297</v>
      </c>
      <c r="H757" s="240">
        <v>1664.886</v>
      </c>
      <c r="I757" s="241"/>
      <c r="J757" s="242">
        <f>ROUND(I757*H757,2)</f>
        <v>0</v>
      </c>
      <c r="K757" s="238" t="s">
        <v>157</v>
      </c>
      <c r="L757" s="73"/>
      <c r="M757" s="243" t="s">
        <v>21</v>
      </c>
      <c r="N757" s="244" t="s">
        <v>42</v>
      </c>
      <c r="O757" s="48"/>
      <c r="P757" s="245">
        <f>O757*H757</f>
        <v>0</v>
      </c>
      <c r="Q757" s="245">
        <v>0.00051999999999999995</v>
      </c>
      <c r="R757" s="245">
        <f>Q757*H757</f>
        <v>0.86574071999999991</v>
      </c>
      <c r="S757" s="245">
        <v>0</v>
      </c>
      <c r="T757" s="246">
        <f>S757*H757</f>
        <v>0</v>
      </c>
      <c r="AR757" s="25" t="s">
        <v>158</v>
      </c>
      <c r="AT757" s="25" t="s">
        <v>153</v>
      </c>
      <c r="AU757" s="25" t="s">
        <v>81</v>
      </c>
      <c r="AY757" s="25" t="s">
        <v>150</v>
      </c>
      <c r="BE757" s="247">
        <f>IF(N757="základní",J757,0)</f>
        <v>0</v>
      </c>
      <c r="BF757" s="247">
        <f>IF(N757="snížená",J757,0)</f>
        <v>0</v>
      </c>
      <c r="BG757" s="247">
        <f>IF(N757="zákl. přenesená",J757,0)</f>
        <v>0</v>
      </c>
      <c r="BH757" s="247">
        <f>IF(N757="sníž. přenesená",J757,0)</f>
        <v>0</v>
      </c>
      <c r="BI757" s="247">
        <f>IF(N757="nulová",J757,0)</f>
        <v>0</v>
      </c>
      <c r="BJ757" s="25" t="s">
        <v>78</v>
      </c>
      <c r="BK757" s="247">
        <f>ROUND(I757*H757,2)</f>
        <v>0</v>
      </c>
      <c r="BL757" s="25" t="s">
        <v>158</v>
      </c>
      <c r="BM757" s="25" t="s">
        <v>1417</v>
      </c>
    </row>
    <row r="758" s="14" customFormat="1">
      <c r="B758" s="271"/>
      <c r="C758" s="272"/>
      <c r="D758" s="250" t="s">
        <v>160</v>
      </c>
      <c r="E758" s="273" t="s">
        <v>21</v>
      </c>
      <c r="F758" s="274" t="s">
        <v>1418</v>
      </c>
      <c r="G758" s="272"/>
      <c r="H758" s="273" t="s">
        <v>21</v>
      </c>
      <c r="I758" s="275"/>
      <c r="J758" s="272"/>
      <c r="K758" s="272"/>
      <c r="L758" s="276"/>
      <c r="M758" s="277"/>
      <c r="N758" s="278"/>
      <c r="O758" s="278"/>
      <c r="P758" s="278"/>
      <c r="Q758" s="278"/>
      <c r="R758" s="278"/>
      <c r="S758" s="278"/>
      <c r="T758" s="279"/>
      <c r="AT758" s="280" t="s">
        <v>160</v>
      </c>
      <c r="AU758" s="280" t="s">
        <v>81</v>
      </c>
      <c r="AV758" s="14" t="s">
        <v>78</v>
      </c>
      <c r="AW758" s="14" t="s">
        <v>35</v>
      </c>
      <c r="AX758" s="14" t="s">
        <v>71</v>
      </c>
      <c r="AY758" s="280" t="s">
        <v>150</v>
      </c>
    </row>
    <row r="759" s="12" customFormat="1">
      <c r="B759" s="248"/>
      <c r="C759" s="249"/>
      <c r="D759" s="250" t="s">
        <v>160</v>
      </c>
      <c r="E759" s="251" t="s">
        <v>21</v>
      </c>
      <c r="F759" s="252" t="s">
        <v>1419</v>
      </c>
      <c r="G759" s="249"/>
      <c r="H759" s="253">
        <v>377.39499999999998</v>
      </c>
      <c r="I759" s="254"/>
      <c r="J759" s="249"/>
      <c r="K759" s="249"/>
      <c r="L759" s="255"/>
      <c r="M759" s="256"/>
      <c r="N759" s="257"/>
      <c r="O759" s="257"/>
      <c r="P759" s="257"/>
      <c r="Q759" s="257"/>
      <c r="R759" s="257"/>
      <c r="S759" s="257"/>
      <c r="T759" s="258"/>
      <c r="AT759" s="259" t="s">
        <v>160</v>
      </c>
      <c r="AU759" s="259" t="s">
        <v>81</v>
      </c>
      <c r="AV759" s="12" t="s">
        <v>81</v>
      </c>
      <c r="AW759" s="12" t="s">
        <v>35</v>
      </c>
      <c r="AX759" s="12" t="s">
        <v>71</v>
      </c>
      <c r="AY759" s="259" t="s">
        <v>150</v>
      </c>
    </row>
    <row r="760" s="12" customFormat="1">
      <c r="B760" s="248"/>
      <c r="C760" s="249"/>
      <c r="D760" s="250" t="s">
        <v>160</v>
      </c>
      <c r="E760" s="251" t="s">
        <v>21</v>
      </c>
      <c r="F760" s="252" t="s">
        <v>1420</v>
      </c>
      <c r="G760" s="249"/>
      <c r="H760" s="253">
        <v>297.21600000000001</v>
      </c>
      <c r="I760" s="254"/>
      <c r="J760" s="249"/>
      <c r="K760" s="249"/>
      <c r="L760" s="255"/>
      <c r="M760" s="256"/>
      <c r="N760" s="257"/>
      <c r="O760" s="257"/>
      <c r="P760" s="257"/>
      <c r="Q760" s="257"/>
      <c r="R760" s="257"/>
      <c r="S760" s="257"/>
      <c r="T760" s="258"/>
      <c r="AT760" s="259" t="s">
        <v>160</v>
      </c>
      <c r="AU760" s="259" t="s">
        <v>81</v>
      </c>
      <c r="AV760" s="12" t="s">
        <v>81</v>
      </c>
      <c r="AW760" s="12" t="s">
        <v>35</v>
      </c>
      <c r="AX760" s="12" t="s">
        <v>71</v>
      </c>
      <c r="AY760" s="259" t="s">
        <v>150</v>
      </c>
    </row>
    <row r="761" s="12" customFormat="1">
      <c r="B761" s="248"/>
      <c r="C761" s="249"/>
      <c r="D761" s="250" t="s">
        <v>160</v>
      </c>
      <c r="E761" s="251" t="s">
        <v>21</v>
      </c>
      <c r="F761" s="252" t="s">
        <v>1421</v>
      </c>
      <c r="G761" s="249"/>
      <c r="H761" s="253">
        <v>990.27499999999998</v>
      </c>
      <c r="I761" s="254"/>
      <c r="J761" s="249"/>
      <c r="K761" s="249"/>
      <c r="L761" s="255"/>
      <c r="M761" s="256"/>
      <c r="N761" s="257"/>
      <c r="O761" s="257"/>
      <c r="P761" s="257"/>
      <c r="Q761" s="257"/>
      <c r="R761" s="257"/>
      <c r="S761" s="257"/>
      <c r="T761" s="258"/>
      <c r="AT761" s="259" t="s">
        <v>160</v>
      </c>
      <c r="AU761" s="259" t="s">
        <v>81</v>
      </c>
      <c r="AV761" s="12" t="s">
        <v>81</v>
      </c>
      <c r="AW761" s="12" t="s">
        <v>35</v>
      </c>
      <c r="AX761" s="12" t="s">
        <v>71</v>
      </c>
      <c r="AY761" s="259" t="s">
        <v>150</v>
      </c>
    </row>
    <row r="762" s="13" customFormat="1">
      <c r="B762" s="260"/>
      <c r="C762" s="261"/>
      <c r="D762" s="250" t="s">
        <v>160</v>
      </c>
      <c r="E762" s="262" t="s">
        <v>21</v>
      </c>
      <c r="F762" s="263" t="s">
        <v>164</v>
      </c>
      <c r="G762" s="261"/>
      <c r="H762" s="264">
        <v>1664.886</v>
      </c>
      <c r="I762" s="265"/>
      <c r="J762" s="261"/>
      <c r="K762" s="261"/>
      <c r="L762" s="266"/>
      <c r="M762" s="267"/>
      <c r="N762" s="268"/>
      <c r="O762" s="268"/>
      <c r="P762" s="268"/>
      <c r="Q762" s="268"/>
      <c r="R762" s="268"/>
      <c r="S762" s="268"/>
      <c r="T762" s="269"/>
      <c r="AT762" s="270" t="s">
        <v>160</v>
      </c>
      <c r="AU762" s="270" t="s">
        <v>81</v>
      </c>
      <c r="AV762" s="13" t="s">
        <v>158</v>
      </c>
      <c r="AW762" s="13" t="s">
        <v>35</v>
      </c>
      <c r="AX762" s="13" t="s">
        <v>78</v>
      </c>
      <c r="AY762" s="270" t="s">
        <v>150</v>
      </c>
    </row>
    <row r="763" s="1" customFormat="1" ht="25.5" customHeight="1">
      <c r="B763" s="47"/>
      <c r="C763" s="236" t="s">
        <v>1422</v>
      </c>
      <c r="D763" s="236" t="s">
        <v>153</v>
      </c>
      <c r="E763" s="237" t="s">
        <v>1423</v>
      </c>
      <c r="F763" s="238" t="s">
        <v>1424</v>
      </c>
      <c r="G763" s="239" t="s">
        <v>297</v>
      </c>
      <c r="H763" s="240">
        <v>2544.3200000000002</v>
      </c>
      <c r="I763" s="241"/>
      <c r="J763" s="242">
        <f>ROUND(I763*H763,2)</f>
        <v>0</v>
      </c>
      <c r="K763" s="238" t="s">
        <v>157</v>
      </c>
      <c r="L763" s="73"/>
      <c r="M763" s="243" t="s">
        <v>21</v>
      </c>
      <c r="N763" s="244" t="s">
        <v>42</v>
      </c>
      <c r="O763" s="48"/>
      <c r="P763" s="245">
        <f>O763*H763</f>
        <v>0</v>
      </c>
      <c r="Q763" s="245">
        <v>0.00077999999999999999</v>
      </c>
      <c r="R763" s="245">
        <f>Q763*H763</f>
        <v>1.9845696000000002</v>
      </c>
      <c r="S763" s="245">
        <v>0.001</v>
      </c>
      <c r="T763" s="246">
        <f>S763*H763</f>
        <v>2.5443200000000004</v>
      </c>
      <c r="AR763" s="25" t="s">
        <v>158</v>
      </c>
      <c r="AT763" s="25" t="s">
        <v>153</v>
      </c>
      <c r="AU763" s="25" t="s">
        <v>81</v>
      </c>
      <c r="AY763" s="25" t="s">
        <v>150</v>
      </c>
      <c r="BE763" s="247">
        <f>IF(N763="základní",J763,0)</f>
        <v>0</v>
      </c>
      <c r="BF763" s="247">
        <f>IF(N763="snížená",J763,0)</f>
        <v>0</v>
      </c>
      <c r="BG763" s="247">
        <f>IF(N763="zákl. přenesená",J763,0)</f>
        <v>0</v>
      </c>
      <c r="BH763" s="247">
        <f>IF(N763="sníž. přenesená",J763,0)</f>
        <v>0</v>
      </c>
      <c r="BI763" s="247">
        <f>IF(N763="nulová",J763,0)</f>
        <v>0</v>
      </c>
      <c r="BJ763" s="25" t="s">
        <v>78</v>
      </c>
      <c r="BK763" s="247">
        <f>ROUND(I763*H763,2)</f>
        <v>0</v>
      </c>
      <c r="BL763" s="25" t="s">
        <v>158</v>
      </c>
      <c r="BM763" s="25" t="s">
        <v>1425</v>
      </c>
    </row>
    <row r="764" s="14" customFormat="1">
      <c r="B764" s="271"/>
      <c r="C764" s="272"/>
      <c r="D764" s="250" t="s">
        <v>160</v>
      </c>
      <c r="E764" s="273" t="s">
        <v>21</v>
      </c>
      <c r="F764" s="274" t="s">
        <v>1418</v>
      </c>
      <c r="G764" s="272"/>
      <c r="H764" s="273" t="s">
        <v>21</v>
      </c>
      <c r="I764" s="275"/>
      <c r="J764" s="272"/>
      <c r="K764" s="272"/>
      <c r="L764" s="276"/>
      <c r="M764" s="277"/>
      <c r="N764" s="278"/>
      <c r="O764" s="278"/>
      <c r="P764" s="278"/>
      <c r="Q764" s="278"/>
      <c r="R764" s="278"/>
      <c r="S764" s="278"/>
      <c r="T764" s="279"/>
      <c r="AT764" s="280" t="s">
        <v>160</v>
      </c>
      <c r="AU764" s="280" t="s">
        <v>81</v>
      </c>
      <c r="AV764" s="14" t="s">
        <v>78</v>
      </c>
      <c r="AW764" s="14" t="s">
        <v>35</v>
      </c>
      <c r="AX764" s="14" t="s">
        <v>71</v>
      </c>
      <c r="AY764" s="280" t="s">
        <v>150</v>
      </c>
    </row>
    <row r="765" s="12" customFormat="1">
      <c r="B765" s="248"/>
      <c r="C765" s="249"/>
      <c r="D765" s="250" t="s">
        <v>160</v>
      </c>
      <c r="E765" s="251" t="s">
        <v>21</v>
      </c>
      <c r="F765" s="252" t="s">
        <v>1426</v>
      </c>
      <c r="G765" s="249"/>
      <c r="H765" s="253">
        <v>829.44000000000005</v>
      </c>
      <c r="I765" s="254"/>
      <c r="J765" s="249"/>
      <c r="K765" s="249"/>
      <c r="L765" s="255"/>
      <c r="M765" s="256"/>
      <c r="N765" s="257"/>
      <c r="O765" s="257"/>
      <c r="P765" s="257"/>
      <c r="Q765" s="257"/>
      <c r="R765" s="257"/>
      <c r="S765" s="257"/>
      <c r="T765" s="258"/>
      <c r="AT765" s="259" t="s">
        <v>160</v>
      </c>
      <c r="AU765" s="259" t="s">
        <v>81</v>
      </c>
      <c r="AV765" s="12" t="s">
        <v>81</v>
      </c>
      <c r="AW765" s="12" t="s">
        <v>35</v>
      </c>
      <c r="AX765" s="12" t="s">
        <v>71</v>
      </c>
      <c r="AY765" s="259" t="s">
        <v>150</v>
      </c>
    </row>
    <row r="766" s="12" customFormat="1">
      <c r="B766" s="248"/>
      <c r="C766" s="249"/>
      <c r="D766" s="250" t="s">
        <v>160</v>
      </c>
      <c r="E766" s="251" t="s">
        <v>21</v>
      </c>
      <c r="F766" s="252" t="s">
        <v>1427</v>
      </c>
      <c r="G766" s="249"/>
      <c r="H766" s="253">
        <v>1036.8</v>
      </c>
      <c r="I766" s="254"/>
      <c r="J766" s="249"/>
      <c r="K766" s="249"/>
      <c r="L766" s="255"/>
      <c r="M766" s="256"/>
      <c r="N766" s="257"/>
      <c r="O766" s="257"/>
      <c r="P766" s="257"/>
      <c r="Q766" s="257"/>
      <c r="R766" s="257"/>
      <c r="S766" s="257"/>
      <c r="T766" s="258"/>
      <c r="AT766" s="259" t="s">
        <v>160</v>
      </c>
      <c r="AU766" s="259" t="s">
        <v>81</v>
      </c>
      <c r="AV766" s="12" t="s">
        <v>81</v>
      </c>
      <c r="AW766" s="12" t="s">
        <v>35</v>
      </c>
      <c r="AX766" s="12" t="s">
        <v>71</v>
      </c>
      <c r="AY766" s="259" t="s">
        <v>150</v>
      </c>
    </row>
    <row r="767" s="12" customFormat="1">
      <c r="B767" s="248"/>
      <c r="C767" s="249"/>
      <c r="D767" s="250" t="s">
        <v>160</v>
      </c>
      <c r="E767" s="251" t="s">
        <v>21</v>
      </c>
      <c r="F767" s="252" t="s">
        <v>1428</v>
      </c>
      <c r="G767" s="249"/>
      <c r="H767" s="253">
        <v>434.88</v>
      </c>
      <c r="I767" s="254"/>
      <c r="J767" s="249"/>
      <c r="K767" s="249"/>
      <c r="L767" s="255"/>
      <c r="M767" s="256"/>
      <c r="N767" s="257"/>
      <c r="O767" s="257"/>
      <c r="P767" s="257"/>
      <c r="Q767" s="257"/>
      <c r="R767" s="257"/>
      <c r="S767" s="257"/>
      <c r="T767" s="258"/>
      <c r="AT767" s="259" t="s">
        <v>160</v>
      </c>
      <c r="AU767" s="259" t="s">
        <v>81</v>
      </c>
      <c r="AV767" s="12" t="s">
        <v>81</v>
      </c>
      <c r="AW767" s="12" t="s">
        <v>35</v>
      </c>
      <c r="AX767" s="12" t="s">
        <v>71</v>
      </c>
      <c r="AY767" s="259" t="s">
        <v>150</v>
      </c>
    </row>
    <row r="768" s="12" customFormat="1">
      <c r="B768" s="248"/>
      <c r="C768" s="249"/>
      <c r="D768" s="250" t="s">
        <v>160</v>
      </c>
      <c r="E768" s="251" t="s">
        <v>21</v>
      </c>
      <c r="F768" s="252" t="s">
        <v>1429</v>
      </c>
      <c r="G768" s="249"/>
      <c r="H768" s="253">
        <v>102</v>
      </c>
      <c r="I768" s="254"/>
      <c r="J768" s="249"/>
      <c r="K768" s="249"/>
      <c r="L768" s="255"/>
      <c r="M768" s="256"/>
      <c r="N768" s="257"/>
      <c r="O768" s="257"/>
      <c r="P768" s="257"/>
      <c r="Q768" s="257"/>
      <c r="R768" s="257"/>
      <c r="S768" s="257"/>
      <c r="T768" s="258"/>
      <c r="AT768" s="259" t="s">
        <v>160</v>
      </c>
      <c r="AU768" s="259" t="s">
        <v>81</v>
      </c>
      <c r="AV768" s="12" t="s">
        <v>81</v>
      </c>
      <c r="AW768" s="12" t="s">
        <v>35</v>
      </c>
      <c r="AX768" s="12" t="s">
        <v>71</v>
      </c>
      <c r="AY768" s="259" t="s">
        <v>150</v>
      </c>
    </row>
    <row r="769" s="12" customFormat="1">
      <c r="B769" s="248"/>
      <c r="C769" s="249"/>
      <c r="D769" s="250" t="s">
        <v>160</v>
      </c>
      <c r="E769" s="251" t="s">
        <v>21</v>
      </c>
      <c r="F769" s="252" t="s">
        <v>1430</v>
      </c>
      <c r="G769" s="249"/>
      <c r="H769" s="253">
        <v>61.200000000000003</v>
      </c>
      <c r="I769" s="254"/>
      <c r="J769" s="249"/>
      <c r="K769" s="249"/>
      <c r="L769" s="255"/>
      <c r="M769" s="256"/>
      <c r="N769" s="257"/>
      <c r="O769" s="257"/>
      <c r="P769" s="257"/>
      <c r="Q769" s="257"/>
      <c r="R769" s="257"/>
      <c r="S769" s="257"/>
      <c r="T769" s="258"/>
      <c r="AT769" s="259" t="s">
        <v>160</v>
      </c>
      <c r="AU769" s="259" t="s">
        <v>81</v>
      </c>
      <c r="AV769" s="12" t="s">
        <v>81</v>
      </c>
      <c r="AW769" s="12" t="s">
        <v>35</v>
      </c>
      <c r="AX769" s="12" t="s">
        <v>71</v>
      </c>
      <c r="AY769" s="259" t="s">
        <v>150</v>
      </c>
    </row>
    <row r="770" s="12" customFormat="1">
      <c r="B770" s="248"/>
      <c r="C770" s="249"/>
      <c r="D770" s="250" t="s">
        <v>160</v>
      </c>
      <c r="E770" s="251" t="s">
        <v>21</v>
      </c>
      <c r="F770" s="252" t="s">
        <v>1431</v>
      </c>
      <c r="G770" s="249"/>
      <c r="H770" s="253">
        <v>80</v>
      </c>
      <c r="I770" s="254"/>
      <c r="J770" s="249"/>
      <c r="K770" s="249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160</v>
      </c>
      <c r="AU770" s="259" t="s">
        <v>81</v>
      </c>
      <c r="AV770" s="12" t="s">
        <v>81</v>
      </c>
      <c r="AW770" s="12" t="s">
        <v>35</v>
      </c>
      <c r="AX770" s="12" t="s">
        <v>71</v>
      </c>
      <c r="AY770" s="259" t="s">
        <v>150</v>
      </c>
    </row>
    <row r="771" s="13" customFormat="1">
      <c r="B771" s="260"/>
      <c r="C771" s="261"/>
      <c r="D771" s="250" t="s">
        <v>160</v>
      </c>
      <c r="E771" s="262" t="s">
        <v>21</v>
      </c>
      <c r="F771" s="263" t="s">
        <v>164</v>
      </c>
      <c r="G771" s="261"/>
      <c r="H771" s="264">
        <v>2544.3200000000002</v>
      </c>
      <c r="I771" s="265"/>
      <c r="J771" s="261"/>
      <c r="K771" s="261"/>
      <c r="L771" s="266"/>
      <c r="M771" s="267"/>
      <c r="N771" s="268"/>
      <c r="O771" s="268"/>
      <c r="P771" s="268"/>
      <c r="Q771" s="268"/>
      <c r="R771" s="268"/>
      <c r="S771" s="268"/>
      <c r="T771" s="269"/>
      <c r="AT771" s="270" t="s">
        <v>160</v>
      </c>
      <c r="AU771" s="270" t="s">
        <v>81</v>
      </c>
      <c r="AV771" s="13" t="s">
        <v>158</v>
      </c>
      <c r="AW771" s="13" t="s">
        <v>35</v>
      </c>
      <c r="AX771" s="13" t="s">
        <v>78</v>
      </c>
      <c r="AY771" s="270" t="s">
        <v>150</v>
      </c>
    </row>
    <row r="772" s="1" customFormat="1" ht="25.5" customHeight="1">
      <c r="B772" s="47"/>
      <c r="C772" s="236" t="s">
        <v>1432</v>
      </c>
      <c r="D772" s="236" t="s">
        <v>153</v>
      </c>
      <c r="E772" s="237" t="s">
        <v>1433</v>
      </c>
      <c r="F772" s="238" t="s">
        <v>1434</v>
      </c>
      <c r="G772" s="239" t="s">
        <v>297</v>
      </c>
      <c r="H772" s="240">
        <v>170</v>
      </c>
      <c r="I772" s="241"/>
      <c r="J772" s="242">
        <f>ROUND(I772*H772,2)</f>
        <v>0</v>
      </c>
      <c r="K772" s="238" t="s">
        <v>157</v>
      </c>
      <c r="L772" s="73"/>
      <c r="M772" s="243" t="s">
        <v>21</v>
      </c>
      <c r="N772" s="244" t="s">
        <v>42</v>
      </c>
      <c r="O772" s="48"/>
      <c r="P772" s="245">
        <f>O772*H772</f>
        <v>0</v>
      </c>
      <c r="Q772" s="245">
        <v>0.00122</v>
      </c>
      <c r="R772" s="245">
        <f>Q772*H772</f>
        <v>0.2074</v>
      </c>
      <c r="S772" s="245">
        <v>0.001</v>
      </c>
      <c r="T772" s="246">
        <f>S772*H772</f>
        <v>0.17000000000000001</v>
      </c>
      <c r="AR772" s="25" t="s">
        <v>158</v>
      </c>
      <c r="AT772" s="25" t="s">
        <v>153</v>
      </c>
      <c r="AU772" s="25" t="s">
        <v>81</v>
      </c>
      <c r="AY772" s="25" t="s">
        <v>150</v>
      </c>
      <c r="BE772" s="247">
        <f>IF(N772="základní",J772,0)</f>
        <v>0</v>
      </c>
      <c r="BF772" s="247">
        <f>IF(N772="snížená",J772,0)</f>
        <v>0</v>
      </c>
      <c r="BG772" s="247">
        <f>IF(N772="zákl. přenesená",J772,0)</f>
        <v>0</v>
      </c>
      <c r="BH772" s="247">
        <f>IF(N772="sníž. přenesená",J772,0)</f>
        <v>0</v>
      </c>
      <c r="BI772" s="247">
        <f>IF(N772="nulová",J772,0)</f>
        <v>0</v>
      </c>
      <c r="BJ772" s="25" t="s">
        <v>78</v>
      </c>
      <c r="BK772" s="247">
        <f>ROUND(I772*H772,2)</f>
        <v>0</v>
      </c>
      <c r="BL772" s="25" t="s">
        <v>158</v>
      </c>
      <c r="BM772" s="25" t="s">
        <v>1435</v>
      </c>
    </row>
    <row r="773" s="14" customFormat="1">
      <c r="B773" s="271"/>
      <c r="C773" s="272"/>
      <c r="D773" s="250" t="s">
        <v>160</v>
      </c>
      <c r="E773" s="273" t="s">
        <v>21</v>
      </c>
      <c r="F773" s="274" t="s">
        <v>1418</v>
      </c>
      <c r="G773" s="272"/>
      <c r="H773" s="273" t="s">
        <v>21</v>
      </c>
      <c r="I773" s="275"/>
      <c r="J773" s="272"/>
      <c r="K773" s="272"/>
      <c r="L773" s="276"/>
      <c r="M773" s="277"/>
      <c r="N773" s="278"/>
      <c r="O773" s="278"/>
      <c r="P773" s="278"/>
      <c r="Q773" s="278"/>
      <c r="R773" s="278"/>
      <c r="S773" s="278"/>
      <c r="T773" s="279"/>
      <c r="AT773" s="280" t="s">
        <v>160</v>
      </c>
      <c r="AU773" s="280" t="s">
        <v>81</v>
      </c>
      <c r="AV773" s="14" t="s">
        <v>78</v>
      </c>
      <c r="AW773" s="14" t="s">
        <v>35</v>
      </c>
      <c r="AX773" s="14" t="s">
        <v>71</v>
      </c>
      <c r="AY773" s="280" t="s">
        <v>150</v>
      </c>
    </row>
    <row r="774" s="12" customFormat="1">
      <c r="B774" s="248"/>
      <c r="C774" s="249"/>
      <c r="D774" s="250" t="s">
        <v>160</v>
      </c>
      <c r="E774" s="251" t="s">
        <v>21</v>
      </c>
      <c r="F774" s="252" t="s">
        <v>1436</v>
      </c>
      <c r="G774" s="249"/>
      <c r="H774" s="253">
        <v>170</v>
      </c>
      <c r="I774" s="254"/>
      <c r="J774" s="249"/>
      <c r="K774" s="249"/>
      <c r="L774" s="255"/>
      <c r="M774" s="256"/>
      <c r="N774" s="257"/>
      <c r="O774" s="257"/>
      <c r="P774" s="257"/>
      <c r="Q774" s="257"/>
      <c r="R774" s="257"/>
      <c r="S774" s="257"/>
      <c r="T774" s="258"/>
      <c r="AT774" s="259" t="s">
        <v>160</v>
      </c>
      <c r="AU774" s="259" t="s">
        <v>81</v>
      </c>
      <c r="AV774" s="12" t="s">
        <v>81</v>
      </c>
      <c r="AW774" s="12" t="s">
        <v>35</v>
      </c>
      <c r="AX774" s="12" t="s">
        <v>78</v>
      </c>
      <c r="AY774" s="259" t="s">
        <v>150</v>
      </c>
    </row>
    <row r="775" s="11" customFormat="1" ht="29.88" customHeight="1">
      <c r="B775" s="220"/>
      <c r="C775" s="221"/>
      <c r="D775" s="222" t="s">
        <v>70</v>
      </c>
      <c r="E775" s="234" t="s">
        <v>1437</v>
      </c>
      <c r="F775" s="234" t="s">
        <v>1438</v>
      </c>
      <c r="G775" s="221"/>
      <c r="H775" s="221"/>
      <c r="I775" s="224"/>
      <c r="J775" s="235">
        <f>BK775</f>
        <v>0</v>
      </c>
      <c r="K775" s="221"/>
      <c r="L775" s="226"/>
      <c r="M775" s="227"/>
      <c r="N775" s="228"/>
      <c r="O775" s="228"/>
      <c r="P775" s="229">
        <f>SUM(P776:P836)</f>
        <v>0</v>
      </c>
      <c r="Q775" s="228"/>
      <c r="R775" s="229">
        <f>SUM(R776:R836)</f>
        <v>0</v>
      </c>
      <c r="S775" s="228"/>
      <c r="T775" s="230">
        <f>SUM(T776:T836)</f>
        <v>0</v>
      </c>
      <c r="AR775" s="231" t="s">
        <v>78</v>
      </c>
      <c r="AT775" s="232" t="s">
        <v>70</v>
      </c>
      <c r="AU775" s="232" t="s">
        <v>78</v>
      </c>
      <c r="AY775" s="231" t="s">
        <v>150</v>
      </c>
      <c r="BK775" s="233">
        <f>SUM(BK776:BK836)</f>
        <v>0</v>
      </c>
    </row>
    <row r="776" s="1" customFormat="1" ht="25.5" customHeight="1">
      <c r="B776" s="47"/>
      <c r="C776" s="236" t="s">
        <v>1439</v>
      </c>
      <c r="D776" s="236" t="s">
        <v>153</v>
      </c>
      <c r="E776" s="237" t="s">
        <v>1440</v>
      </c>
      <c r="F776" s="238" t="s">
        <v>1441</v>
      </c>
      <c r="G776" s="239" t="s">
        <v>332</v>
      </c>
      <c r="H776" s="240">
        <v>71.662000000000006</v>
      </c>
      <c r="I776" s="241"/>
      <c r="J776" s="242">
        <f>ROUND(I776*H776,2)</f>
        <v>0</v>
      </c>
      <c r="K776" s="238" t="s">
        <v>157</v>
      </c>
      <c r="L776" s="73"/>
      <c r="M776" s="243" t="s">
        <v>21</v>
      </c>
      <c r="N776" s="244" t="s">
        <v>42</v>
      </c>
      <c r="O776" s="48"/>
      <c r="P776" s="245">
        <f>O776*H776</f>
        <v>0</v>
      </c>
      <c r="Q776" s="245">
        <v>0</v>
      </c>
      <c r="R776" s="245">
        <f>Q776*H776</f>
        <v>0</v>
      </c>
      <c r="S776" s="245">
        <v>0</v>
      </c>
      <c r="T776" s="246">
        <f>S776*H776</f>
        <v>0</v>
      </c>
      <c r="AR776" s="25" t="s">
        <v>158</v>
      </c>
      <c r="AT776" s="25" t="s">
        <v>153</v>
      </c>
      <c r="AU776" s="25" t="s">
        <v>81</v>
      </c>
      <c r="AY776" s="25" t="s">
        <v>150</v>
      </c>
      <c r="BE776" s="247">
        <f>IF(N776="základní",J776,0)</f>
        <v>0</v>
      </c>
      <c r="BF776" s="247">
        <f>IF(N776="snížená",J776,0)</f>
        <v>0</v>
      </c>
      <c r="BG776" s="247">
        <f>IF(N776="zákl. přenesená",J776,0)</f>
        <v>0</v>
      </c>
      <c r="BH776" s="247">
        <f>IF(N776="sníž. přenesená",J776,0)</f>
        <v>0</v>
      </c>
      <c r="BI776" s="247">
        <f>IF(N776="nulová",J776,0)</f>
        <v>0</v>
      </c>
      <c r="BJ776" s="25" t="s">
        <v>78</v>
      </c>
      <c r="BK776" s="247">
        <f>ROUND(I776*H776,2)</f>
        <v>0</v>
      </c>
      <c r="BL776" s="25" t="s">
        <v>158</v>
      </c>
      <c r="BM776" s="25" t="s">
        <v>1442</v>
      </c>
    </row>
    <row r="777" s="14" customFormat="1">
      <c r="B777" s="271"/>
      <c r="C777" s="272"/>
      <c r="D777" s="250" t="s">
        <v>160</v>
      </c>
      <c r="E777" s="273" t="s">
        <v>21</v>
      </c>
      <c r="F777" s="274" t="s">
        <v>1443</v>
      </c>
      <c r="G777" s="272"/>
      <c r="H777" s="273" t="s">
        <v>21</v>
      </c>
      <c r="I777" s="275"/>
      <c r="J777" s="272"/>
      <c r="K777" s="272"/>
      <c r="L777" s="276"/>
      <c r="M777" s="277"/>
      <c r="N777" s="278"/>
      <c r="O777" s="278"/>
      <c r="P777" s="278"/>
      <c r="Q777" s="278"/>
      <c r="R777" s="278"/>
      <c r="S777" s="278"/>
      <c r="T777" s="279"/>
      <c r="AT777" s="280" t="s">
        <v>160</v>
      </c>
      <c r="AU777" s="280" t="s">
        <v>81</v>
      </c>
      <c r="AV777" s="14" t="s">
        <v>78</v>
      </c>
      <c r="AW777" s="14" t="s">
        <v>35</v>
      </c>
      <c r="AX777" s="14" t="s">
        <v>71</v>
      </c>
      <c r="AY777" s="280" t="s">
        <v>150</v>
      </c>
    </row>
    <row r="778" s="12" customFormat="1">
      <c r="B778" s="248"/>
      <c r="C778" s="249"/>
      <c r="D778" s="250" t="s">
        <v>160</v>
      </c>
      <c r="E778" s="251" t="s">
        <v>21</v>
      </c>
      <c r="F778" s="252" t="s">
        <v>1444</v>
      </c>
      <c r="G778" s="249"/>
      <c r="H778" s="253">
        <v>71.662000000000006</v>
      </c>
      <c r="I778" s="254"/>
      <c r="J778" s="249"/>
      <c r="K778" s="249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160</v>
      </c>
      <c r="AU778" s="259" t="s">
        <v>81</v>
      </c>
      <c r="AV778" s="12" t="s">
        <v>81</v>
      </c>
      <c r="AW778" s="12" t="s">
        <v>35</v>
      </c>
      <c r="AX778" s="12" t="s">
        <v>78</v>
      </c>
      <c r="AY778" s="259" t="s">
        <v>150</v>
      </c>
    </row>
    <row r="779" s="1" customFormat="1" ht="25.5" customHeight="1">
      <c r="B779" s="47"/>
      <c r="C779" s="236" t="s">
        <v>1445</v>
      </c>
      <c r="D779" s="236" t="s">
        <v>153</v>
      </c>
      <c r="E779" s="237" t="s">
        <v>1446</v>
      </c>
      <c r="F779" s="238" t="s">
        <v>1447</v>
      </c>
      <c r="G779" s="239" t="s">
        <v>332</v>
      </c>
      <c r="H779" s="240">
        <v>16.896000000000001</v>
      </c>
      <c r="I779" s="241"/>
      <c r="J779" s="242">
        <f>ROUND(I779*H779,2)</f>
        <v>0</v>
      </c>
      <c r="K779" s="238" t="s">
        <v>157</v>
      </c>
      <c r="L779" s="73"/>
      <c r="M779" s="243" t="s">
        <v>21</v>
      </c>
      <c r="N779" s="244" t="s">
        <v>42</v>
      </c>
      <c r="O779" s="48"/>
      <c r="P779" s="245">
        <f>O779*H779</f>
        <v>0</v>
      </c>
      <c r="Q779" s="245">
        <v>0</v>
      </c>
      <c r="R779" s="245">
        <f>Q779*H779</f>
        <v>0</v>
      </c>
      <c r="S779" s="245">
        <v>0</v>
      </c>
      <c r="T779" s="246">
        <f>S779*H779</f>
        <v>0</v>
      </c>
      <c r="AR779" s="25" t="s">
        <v>158</v>
      </c>
      <c r="AT779" s="25" t="s">
        <v>153</v>
      </c>
      <c r="AU779" s="25" t="s">
        <v>81</v>
      </c>
      <c r="AY779" s="25" t="s">
        <v>150</v>
      </c>
      <c r="BE779" s="247">
        <f>IF(N779="základní",J779,0)</f>
        <v>0</v>
      </c>
      <c r="BF779" s="247">
        <f>IF(N779="snížená",J779,0)</f>
        <v>0</v>
      </c>
      <c r="BG779" s="247">
        <f>IF(N779="zákl. přenesená",J779,0)</f>
        <v>0</v>
      </c>
      <c r="BH779" s="247">
        <f>IF(N779="sníž. přenesená",J779,0)</f>
        <v>0</v>
      </c>
      <c r="BI779" s="247">
        <f>IF(N779="nulová",J779,0)</f>
        <v>0</v>
      </c>
      <c r="BJ779" s="25" t="s">
        <v>78</v>
      </c>
      <c r="BK779" s="247">
        <f>ROUND(I779*H779,2)</f>
        <v>0</v>
      </c>
      <c r="BL779" s="25" t="s">
        <v>158</v>
      </c>
      <c r="BM779" s="25" t="s">
        <v>1448</v>
      </c>
    </row>
    <row r="780" s="14" customFormat="1">
      <c r="B780" s="271"/>
      <c r="C780" s="272"/>
      <c r="D780" s="250" t="s">
        <v>160</v>
      </c>
      <c r="E780" s="273" t="s">
        <v>21</v>
      </c>
      <c r="F780" s="274" t="s">
        <v>1449</v>
      </c>
      <c r="G780" s="272"/>
      <c r="H780" s="273" t="s">
        <v>21</v>
      </c>
      <c r="I780" s="275"/>
      <c r="J780" s="272"/>
      <c r="K780" s="272"/>
      <c r="L780" s="276"/>
      <c r="M780" s="277"/>
      <c r="N780" s="278"/>
      <c r="O780" s="278"/>
      <c r="P780" s="278"/>
      <c r="Q780" s="278"/>
      <c r="R780" s="278"/>
      <c r="S780" s="278"/>
      <c r="T780" s="279"/>
      <c r="AT780" s="280" t="s">
        <v>160</v>
      </c>
      <c r="AU780" s="280" t="s">
        <v>81</v>
      </c>
      <c r="AV780" s="14" t="s">
        <v>78</v>
      </c>
      <c r="AW780" s="14" t="s">
        <v>35</v>
      </c>
      <c r="AX780" s="14" t="s">
        <v>71</v>
      </c>
      <c r="AY780" s="280" t="s">
        <v>150</v>
      </c>
    </row>
    <row r="781" s="12" customFormat="1">
      <c r="B781" s="248"/>
      <c r="C781" s="249"/>
      <c r="D781" s="250" t="s">
        <v>160</v>
      </c>
      <c r="E781" s="251" t="s">
        <v>21</v>
      </c>
      <c r="F781" s="252" t="s">
        <v>1450</v>
      </c>
      <c r="G781" s="249"/>
      <c r="H781" s="253">
        <v>16.896000000000001</v>
      </c>
      <c r="I781" s="254"/>
      <c r="J781" s="249"/>
      <c r="K781" s="249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160</v>
      </c>
      <c r="AU781" s="259" t="s">
        <v>81</v>
      </c>
      <c r="AV781" s="12" t="s">
        <v>81</v>
      </c>
      <c r="AW781" s="12" t="s">
        <v>35</v>
      </c>
      <c r="AX781" s="12" t="s">
        <v>78</v>
      </c>
      <c r="AY781" s="259" t="s">
        <v>150</v>
      </c>
    </row>
    <row r="782" s="1" customFormat="1" ht="25.5" customHeight="1">
      <c r="B782" s="47"/>
      <c r="C782" s="236" t="s">
        <v>1451</v>
      </c>
      <c r="D782" s="236" t="s">
        <v>153</v>
      </c>
      <c r="E782" s="237" t="s">
        <v>1452</v>
      </c>
      <c r="F782" s="238" t="s">
        <v>1453</v>
      </c>
      <c r="G782" s="239" t="s">
        <v>332</v>
      </c>
      <c r="H782" s="240">
        <v>2206.712</v>
      </c>
      <c r="I782" s="241"/>
      <c r="J782" s="242">
        <f>ROUND(I782*H782,2)</f>
        <v>0</v>
      </c>
      <c r="K782" s="238" t="s">
        <v>157</v>
      </c>
      <c r="L782" s="73"/>
      <c r="M782" s="243" t="s">
        <v>21</v>
      </c>
      <c r="N782" s="244" t="s">
        <v>42</v>
      </c>
      <c r="O782" s="48"/>
      <c r="P782" s="245">
        <f>O782*H782</f>
        <v>0</v>
      </c>
      <c r="Q782" s="245">
        <v>0</v>
      </c>
      <c r="R782" s="245">
        <f>Q782*H782</f>
        <v>0</v>
      </c>
      <c r="S782" s="245">
        <v>0</v>
      </c>
      <c r="T782" s="246">
        <f>S782*H782</f>
        <v>0</v>
      </c>
      <c r="AR782" s="25" t="s">
        <v>158</v>
      </c>
      <c r="AT782" s="25" t="s">
        <v>153</v>
      </c>
      <c r="AU782" s="25" t="s">
        <v>81</v>
      </c>
      <c r="AY782" s="25" t="s">
        <v>150</v>
      </c>
      <c r="BE782" s="247">
        <f>IF(N782="základní",J782,0)</f>
        <v>0</v>
      </c>
      <c r="BF782" s="247">
        <f>IF(N782="snížená",J782,0)</f>
        <v>0</v>
      </c>
      <c r="BG782" s="247">
        <f>IF(N782="zákl. přenesená",J782,0)</f>
        <v>0</v>
      </c>
      <c r="BH782" s="247">
        <f>IF(N782="sníž. přenesená",J782,0)</f>
        <v>0</v>
      </c>
      <c r="BI782" s="247">
        <f>IF(N782="nulová",J782,0)</f>
        <v>0</v>
      </c>
      <c r="BJ782" s="25" t="s">
        <v>78</v>
      </c>
      <c r="BK782" s="247">
        <f>ROUND(I782*H782,2)</f>
        <v>0</v>
      </c>
      <c r="BL782" s="25" t="s">
        <v>158</v>
      </c>
      <c r="BM782" s="25" t="s">
        <v>1454</v>
      </c>
    </row>
    <row r="783" s="12" customFormat="1">
      <c r="B783" s="248"/>
      <c r="C783" s="249"/>
      <c r="D783" s="250" t="s">
        <v>160</v>
      </c>
      <c r="E783" s="251" t="s">
        <v>21</v>
      </c>
      <c r="F783" s="252" t="s">
        <v>1455</v>
      </c>
      <c r="G783" s="249"/>
      <c r="H783" s="253">
        <v>701.08100000000002</v>
      </c>
      <c r="I783" s="254"/>
      <c r="J783" s="249"/>
      <c r="K783" s="249"/>
      <c r="L783" s="255"/>
      <c r="M783" s="256"/>
      <c r="N783" s="257"/>
      <c r="O783" s="257"/>
      <c r="P783" s="257"/>
      <c r="Q783" s="257"/>
      <c r="R783" s="257"/>
      <c r="S783" s="257"/>
      <c r="T783" s="258"/>
      <c r="AT783" s="259" t="s">
        <v>160</v>
      </c>
      <c r="AU783" s="259" t="s">
        <v>81</v>
      </c>
      <c r="AV783" s="12" t="s">
        <v>81</v>
      </c>
      <c r="AW783" s="12" t="s">
        <v>35</v>
      </c>
      <c r="AX783" s="12" t="s">
        <v>71</v>
      </c>
      <c r="AY783" s="259" t="s">
        <v>150</v>
      </c>
    </row>
    <row r="784" s="12" customFormat="1">
      <c r="B784" s="248"/>
      <c r="C784" s="249"/>
      <c r="D784" s="250" t="s">
        <v>160</v>
      </c>
      <c r="E784" s="251" t="s">
        <v>21</v>
      </c>
      <c r="F784" s="252" t="s">
        <v>1456</v>
      </c>
      <c r="G784" s="249"/>
      <c r="H784" s="253">
        <v>3</v>
      </c>
      <c r="I784" s="254"/>
      <c r="J784" s="249"/>
      <c r="K784" s="249"/>
      <c r="L784" s="255"/>
      <c r="M784" s="256"/>
      <c r="N784" s="257"/>
      <c r="O784" s="257"/>
      <c r="P784" s="257"/>
      <c r="Q784" s="257"/>
      <c r="R784" s="257"/>
      <c r="S784" s="257"/>
      <c r="T784" s="258"/>
      <c r="AT784" s="259" t="s">
        <v>160</v>
      </c>
      <c r="AU784" s="259" t="s">
        <v>81</v>
      </c>
      <c r="AV784" s="12" t="s">
        <v>81</v>
      </c>
      <c r="AW784" s="12" t="s">
        <v>35</v>
      </c>
      <c r="AX784" s="12" t="s">
        <v>71</v>
      </c>
      <c r="AY784" s="259" t="s">
        <v>150</v>
      </c>
    </row>
    <row r="785" s="12" customFormat="1">
      <c r="B785" s="248"/>
      <c r="C785" s="249"/>
      <c r="D785" s="250" t="s">
        <v>160</v>
      </c>
      <c r="E785" s="251" t="s">
        <v>21</v>
      </c>
      <c r="F785" s="252" t="s">
        <v>1457</v>
      </c>
      <c r="G785" s="249"/>
      <c r="H785" s="253">
        <v>19.332000000000001</v>
      </c>
      <c r="I785" s="254"/>
      <c r="J785" s="249"/>
      <c r="K785" s="249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160</v>
      </c>
      <c r="AU785" s="259" t="s">
        <v>81</v>
      </c>
      <c r="AV785" s="12" t="s">
        <v>81</v>
      </c>
      <c r="AW785" s="12" t="s">
        <v>35</v>
      </c>
      <c r="AX785" s="12" t="s">
        <v>71</v>
      </c>
      <c r="AY785" s="259" t="s">
        <v>150</v>
      </c>
    </row>
    <row r="786" s="12" customFormat="1">
      <c r="B786" s="248"/>
      <c r="C786" s="249"/>
      <c r="D786" s="250" t="s">
        <v>160</v>
      </c>
      <c r="E786" s="251" t="s">
        <v>21</v>
      </c>
      <c r="F786" s="252" t="s">
        <v>1458</v>
      </c>
      <c r="G786" s="249"/>
      <c r="H786" s="253">
        <v>1189.9010000000001</v>
      </c>
      <c r="I786" s="254"/>
      <c r="J786" s="249"/>
      <c r="K786" s="249"/>
      <c r="L786" s="255"/>
      <c r="M786" s="256"/>
      <c r="N786" s="257"/>
      <c r="O786" s="257"/>
      <c r="P786" s="257"/>
      <c r="Q786" s="257"/>
      <c r="R786" s="257"/>
      <c r="S786" s="257"/>
      <c r="T786" s="258"/>
      <c r="AT786" s="259" t="s">
        <v>160</v>
      </c>
      <c r="AU786" s="259" t="s">
        <v>81</v>
      </c>
      <c r="AV786" s="12" t="s">
        <v>81</v>
      </c>
      <c r="AW786" s="12" t="s">
        <v>35</v>
      </c>
      <c r="AX786" s="12" t="s">
        <v>71</v>
      </c>
      <c r="AY786" s="259" t="s">
        <v>150</v>
      </c>
    </row>
    <row r="787" s="12" customFormat="1">
      <c r="B787" s="248"/>
      <c r="C787" s="249"/>
      <c r="D787" s="250" t="s">
        <v>160</v>
      </c>
      <c r="E787" s="251" t="s">
        <v>21</v>
      </c>
      <c r="F787" s="252" t="s">
        <v>1459</v>
      </c>
      <c r="G787" s="249"/>
      <c r="H787" s="253">
        <v>272.96199999999999</v>
      </c>
      <c r="I787" s="254"/>
      <c r="J787" s="249"/>
      <c r="K787" s="249"/>
      <c r="L787" s="255"/>
      <c r="M787" s="256"/>
      <c r="N787" s="257"/>
      <c r="O787" s="257"/>
      <c r="P787" s="257"/>
      <c r="Q787" s="257"/>
      <c r="R787" s="257"/>
      <c r="S787" s="257"/>
      <c r="T787" s="258"/>
      <c r="AT787" s="259" t="s">
        <v>160</v>
      </c>
      <c r="AU787" s="259" t="s">
        <v>81</v>
      </c>
      <c r="AV787" s="12" t="s">
        <v>81</v>
      </c>
      <c r="AW787" s="12" t="s">
        <v>35</v>
      </c>
      <c r="AX787" s="12" t="s">
        <v>71</v>
      </c>
      <c r="AY787" s="259" t="s">
        <v>150</v>
      </c>
    </row>
    <row r="788" s="12" customFormat="1">
      <c r="B788" s="248"/>
      <c r="C788" s="249"/>
      <c r="D788" s="250" t="s">
        <v>160</v>
      </c>
      <c r="E788" s="251" t="s">
        <v>21</v>
      </c>
      <c r="F788" s="252" t="s">
        <v>1460</v>
      </c>
      <c r="G788" s="249"/>
      <c r="H788" s="253">
        <v>20.436</v>
      </c>
      <c r="I788" s="254"/>
      <c r="J788" s="249"/>
      <c r="K788" s="249"/>
      <c r="L788" s="255"/>
      <c r="M788" s="256"/>
      <c r="N788" s="257"/>
      <c r="O788" s="257"/>
      <c r="P788" s="257"/>
      <c r="Q788" s="257"/>
      <c r="R788" s="257"/>
      <c r="S788" s="257"/>
      <c r="T788" s="258"/>
      <c r="AT788" s="259" t="s">
        <v>160</v>
      </c>
      <c r="AU788" s="259" t="s">
        <v>81</v>
      </c>
      <c r="AV788" s="12" t="s">
        <v>81</v>
      </c>
      <c r="AW788" s="12" t="s">
        <v>35</v>
      </c>
      <c r="AX788" s="12" t="s">
        <v>71</v>
      </c>
      <c r="AY788" s="259" t="s">
        <v>150</v>
      </c>
    </row>
    <row r="789" s="13" customFormat="1">
      <c r="B789" s="260"/>
      <c r="C789" s="261"/>
      <c r="D789" s="250" t="s">
        <v>160</v>
      </c>
      <c r="E789" s="262" t="s">
        <v>21</v>
      </c>
      <c r="F789" s="263" t="s">
        <v>164</v>
      </c>
      <c r="G789" s="261"/>
      <c r="H789" s="264">
        <v>2206.712</v>
      </c>
      <c r="I789" s="265"/>
      <c r="J789" s="261"/>
      <c r="K789" s="261"/>
      <c r="L789" s="266"/>
      <c r="M789" s="267"/>
      <c r="N789" s="268"/>
      <c r="O789" s="268"/>
      <c r="P789" s="268"/>
      <c r="Q789" s="268"/>
      <c r="R789" s="268"/>
      <c r="S789" s="268"/>
      <c r="T789" s="269"/>
      <c r="AT789" s="270" t="s">
        <v>160</v>
      </c>
      <c r="AU789" s="270" t="s">
        <v>81</v>
      </c>
      <c r="AV789" s="13" t="s">
        <v>158</v>
      </c>
      <c r="AW789" s="13" t="s">
        <v>35</v>
      </c>
      <c r="AX789" s="13" t="s">
        <v>78</v>
      </c>
      <c r="AY789" s="270" t="s">
        <v>150</v>
      </c>
    </row>
    <row r="790" s="1" customFormat="1" ht="38.25" customHeight="1">
      <c r="B790" s="47"/>
      <c r="C790" s="236" t="s">
        <v>1461</v>
      </c>
      <c r="D790" s="236" t="s">
        <v>153</v>
      </c>
      <c r="E790" s="237" t="s">
        <v>1462</v>
      </c>
      <c r="F790" s="238" t="s">
        <v>1463</v>
      </c>
      <c r="G790" s="239" t="s">
        <v>332</v>
      </c>
      <c r="H790" s="240">
        <v>41927.527999999998</v>
      </c>
      <c r="I790" s="241"/>
      <c r="J790" s="242">
        <f>ROUND(I790*H790,2)</f>
        <v>0</v>
      </c>
      <c r="K790" s="238" t="s">
        <v>157</v>
      </c>
      <c r="L790" s="73"/>
      <c r="M790" s="243" t="s">
        <v>21</v>
      </c>
      <c r="N790" s="244" t="s">
        <v>42</v>
      </c>
      <c r="O790" s="48"/>
      <c r="P790" s="245">
        <f>O790*H790</f>
        <v>0</v>
      </c>
      <c r="Q790" s="245">
        <v>0</v>
      </c>
      <c r="R790" s="245">
        <f>Q790*H790</f>
        <v>0</v>
      </c>
      <c r="S790" s="245">
        <v>0</v>
      </c>
      <c r="T790" s="246">
        <f>S790*H790</f>
        <v>0</v>
      </c>
      <c r="AR790" s="25" t="s">
        <v>158</v>
      </c>
      <c r="AT790" s="25" t="s">
        <v>153</v>
      </c>
      <c r="AU790" s="25" t="s">
        <v>81</v>
      </c>
      <c r="AY790" s="25" t="s">
        <v>150</v>
      </c>
      <c r="BE790" s="247">
        <f>IF(N790="základní",J790,0)</f>
        <v>0</v>
      </c>
      <c r="BF790" s="247">
        <f>IF(N790="snížená",J790,0)</f>
        <v>0</v>
      </c>
      <c r="BG790" s="247">
        <f>IF(N790="zákl. přenesená",J790,0)</f>
        <v>0</v>
      </c>
      <c r="BH790" s="247">
        <f>IF(N790="sníž. přenesená",J790,0)</f>
        <v>0</v>
      </c>
      <c r="BI790" s="247">
        <f>IF(N790="nulová",J790,0)</f>
        <v>0</v>
      </c>
      <c r="BJ790" s="25" t="s">
        <v>78</v>
      </c>
      <c r="BK790" s="247">
        <f>ROUND(I790*H790,2)</f>
        <v>0</v>
      </c>
      <c r="BL790" s="25" t="s">
        <v>158</v>
      </c>
      <c r="BM790" s="25" t="s">
        <v>1464</v>
      </c>
    </row>
    <row r="791" s="14" customFormat="1">
      <c r="B791" s="271"/>
      <c r="C791" s="272"/>
      <c r="D791" s="250" t="s">
        <v>160</v>
      </c>
      <c r="E791" s="273" t="s">
        <v>21</v>
      </c>
      <c r="F791" s="274" t="s">
        <v>1465</v>
      </c>
      <c r="G791" s="272"/>
      <c r="H791" s="273" t="s">
        <v>21</v>
      </c>
      <c r="I791" s="275"/>
      <c r="J791" s="272"/>
      <c r="K791" s="272"/>
      <c r="L791" s="276"/>
      <c r="M791" s="277"/>
      <c r="N791" s="278"/>
      <c r="O791" s="278"/>
      <c r="P791" s="278"/>
      <c r="Q791" s="278"/>
      <c r="R791" s="278"/>
      <c r="S791" s="278"/>
      <c r="T791" s="279"/>
      <c r="AT791" s="280" t="s">
        <v>160</v>
      </c>
      <c r="AU791" s="280" t="s">
        <v>81</v>
      </c>
      <c r="AV791" s="14" t="s">
        <v>78</v>
      </c>
      <c r="AW791" s="14" t="s">
        <v>35</v>
      </c>
      <c r="AX791" s="14" t="s">
        <v>71</v>
      </c>
      <c r="AY791" s="280" t="s">
        <v>150</v>
      </c>
    </row>
    <row r="792" s="12" customFormat="1">
      <c r="B792" s="248"/>
      <c r="C792" s="249"/>
      <c r="D792" s="250" t="s">
        <v>160</v>
      </c>
      <c r="E792" s="251" t="s">
        <v>21</v>
      </c>
      <c r="F792" s="252" t="s">
        <v>1466</v>
      </c>
      <c r="G792" s="249"/>
      <c r="H792" s="253">
        <v>41927.527999999998</v>
      </c>
      <c r="I792" s="254"/>
      <c r="J792" s="249"/>
      <c r="K792" s="249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160</v>
      </c>
      <c r="AU792" s="259" t="s">
        <v>81</v>
      </c>
      <c r="AV792" s="12" t="s">
        <v>81</v>
      </c>
      <c r="AW792" s="12" t="s">
        <v>35</v>
      </c>
      <c r="AX792" s="12" t="s">
        <v>78</v>
      </c>
      <c r="AY792" s="259" t="s">
        <v>150</v>
      </c>
    </row>
    <row r="793" s="1" customFormat="1" ht="38.25" customHeight="1">
      <c r="B793" s="47"/>
      <c r="C793" s="236" t="s">
        <v>1467</v>
      </c>
      <c r="D793" s="236" t="s">
        <v>153</v>
      </c>
      <c r="E793" s="237" t="s">
        <v>1468</v>
      </c>
      <c r="F793" s="238" t="s">
        <v>1469</v>
      </c>
      <c r="G793" s="239" t="s">
        <v>332</v>
      </c>
      <c r="H793" s="240">
        <v>70.200999999999993</v>
      </c>
      <c r="I793" s="241"/>
      <c r="J793" s="242">
        <f>ROUND(I793*H793,2)</f>
        <v>0</v>
      </c>
      <c r="K793" s="238" t="s">
        <v>157</v>
      </c>
      <c r="L793" s="73"/>
      <c r="M793" s="243" t="s">
        <v>21</v>
      </c>
      <c r="N793" s="244" t="s">
        <v>42</v>
      </c>
      <c r="O793" s="48"/>
      <c r="P793" s="245">
        <f>O793*H793</f>
        <v>0</v>
      </c>
      <c r="Q793" s="245">
        <v>0</v>
      </c>
      <c r="R793" s="245">
        <f>Q793*H793</f>
        <v>0</v>
      </c>
      <c r="S793" s="245">
        <v>0</v>
      </c>
      <c r="T793" s="246">
        <f>S793*H793</f>
        <v>0</v>
      </c>
      <c r="AR793" s="25" t="s">
        <v>158</v>
      </c>
      <c r="AT793" s="25" t="s">
        <v>153</v>
      </c>
      <c r="AU793" s="25" t="s">
        <v>81</v>
      </c>
      <c r="AY793" s="25" t="s">
        <v>150</v>
      </c>
      <c r="BE793" s="247">
        <f>IF(N793="základní",J793,0)</f>
        <v>0</v>
      </c>
      <c r="BF793" s="247">
        <f>IF(N793="snížená",J793,0)</f>
        <v>0</v>
      </c>
      <c r="BG793" s="247">
        <f>IF(N793="zákl. přenesená",J793,0)</f>
        <v>0</v>
      </c>
      <c r="BH793" s="247">
        <f>IF(N793="sníž. přenesená",J793,0)</f>
        <v>0</v>
      </c>
      <c r="BI793" s="247">
        <f>IF(N793="nulová",J793,0)</f>
        <v>0</v>
      </c>
      <c r="BJ793" s="25" t="s">
        <v>78</v>
      </c>
      <c r="BK793" s="247">
        <f>ROUND(I793*H793,2)</f>
        <v>0</v>
      </c>
      <c r="BL793" s="25" t="s">
        <v>158</v>
      </c>
      <c r="BM793" s="25" t="s">
        <v>1470</v>
      </c>
    </row>
    <row r="794" s="14" customFormat="1">
      <c r="B794" s="271"/>
      <c r="C794" s="272"/>
      <c r="D794" s="250" t="s">
        <v>160</v>
      </c>
      <c r="E794" s="273" t="s">
        <v>21</v>
      </c>
      <c r="F794" s="274" t="s">
        <v>1471</v>
      </c>
      <c r="G794" s="272"/>
      <c r="H794" s="273" t="s">
        <v>21</v>
      </c>
      <c r="I794" s="275"/>
      <c r="J794" s="272"/>
      <c r="K794" s="272"/>
      <c r="L794" s="276"/>
      <c r="M794" s="277"/>
      <c r="N794" s="278"/>
      <c r="O794" s="278"/>
      <c r="P794" s="278"/>
      <c r="Q794" s="278"/>
      <c r="R794" s="278"/>
      <c r="S794" s="278"/>
      <c r="T794" s="279"/>
      <c r="AT794" s="280" t="s">
        <v>160</v>
      </c>
      <c r="AU794" s="280" t="s">
        <v>81</v>
      </c>
      <c r="AV794" s="14" t="s">
        <v>78</v>
      </c>
      <c r="AW794" s="14" t="s">
        <v>35</v>
      </c>
      <c r="AX794" s="14" t="s">
        <v>71</v>
      </c>
      <c r="AY794" s="280" t="s">
        <v>150</v>
      </c>
    </row>
    <row r="795" s="12" customFormat="1">
      <c r="B795" s="248"/>
      <c r="C795" s="249"/>
      <c r="D795" s="250" t="s">
        <v>160</v>
      </c>
      <c r="E795" s="251" t="s">
        <v>21</v>
      </c>
      <c r="F795" s="252" t="s">
        <v>1472</v>
      </c>
      <c r="G795" s="249"/>
      <c r="H795" s="253">
        <v>6.8680000000000003</v>
      </c>
      <c r="I795" s="254"/>
      <c r="J795" s="249"/>
      <c r="K795" s="249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160</v>
      </c>
      <c r="AU795" s="259" t="s">
        <v>81</v>
      </c>
      <c r="AV795" s="12" t="s">
        <v>81</v>
      </c>
      <c r="AW795" s="12" t="s">
        <v>35</v>
      </c>
      <c r="AX795" s="12" t="s">
        <v>71</v>
      </c>
      <c r="AY795" s="259" t="s">
        <v>150</v>
      </c>
    </row>
    <row r="796" s="12" customFormat="1">
      <c r="B796" s="248"/>
      <c r="C796" s="249"/>
      <c r="D796" s="250" t="s">
        <v>160</v>
      </c>
      <c r="E796" s="251" t="s">
        <v>21</v>
      </c>
      <c r="F796" s="252" t="s">
        <v>1473</v>
      </c>
      <c r="G796" s="249"/>
      <c r="H796" s="253">
        <v>6.1319999999999997</v>
      </c>
      <c r="I796" s="254"/>
      <c r="J796" s="249"/>
      <c r="K796" s="249"/>
      <c r="L796" s="255"/>
      <c r="M796" s="256"/>
      <c r="N796" s="257"/>
      <c r="O796" s="257"/>
      <c r="P796" s="257"/>
      <c r="Q796" s="257"/>
      <c r="R796" s="257"/>
      <c r="S796" s="257"/>
      <c r="T796" s="258"/>
      <c r="AT796" s="259" t="s">
        <v>160</v>
      </c>
      <c r="AU796" s="259" t="s">
        <v>81</v>
      </c>
      <c r="AV796" s="12" t="s">
        <v>81</v>
      </c>
      <c r="AW796" s="12" t="s">
        <v>35</v>
      </c>
      <c r="AX796" s="12" t="s">
        <v>71</v>
      </c>
      <c r="AY796" s="259" t="s">
        <v>150</v>
      </c>
    </row>
    <row r="797" s="12" customFormat="1">
      <c r="B797" s="248"/>
      <c r="C797" s="249"/>
      <c r="D797" s="250" t="s">
        <v>160</v>
      </c>
      <c r="E797" s="251" t="s">
        <v>21</v>
      </c>
      <c r="F797" s="252" t="s">
        <v>1474</v>
      </c>
      <c r="G797" s="249"/>
      <c r="H797" s="253">
        <v>52.484000000000002</v>
      </c>
      <c r="I797" s="254"/>
      <c r="J797" s="249"/>
      <c r="K797" s="249"/>
      <c r="L797" s="255"/>
      <c r="M797" s="256"/>
      <c r="N797" s="257"/>
      <c r="O797" s="257"/>
      <c r="P797" s="257"/>
      <c r="Q797" s="257"/>
      <c r="R797" s="257"/>
      <c r="S797" s="257"/>
      <c r="T797" s="258"/>
      <c r="AT797" s="259" t="s">
        <v>160</v>
      </c>
      <c r="AU797" s="259" t="s">
        <v>81</v>
      </c>
      <c r="AV797" s="12" t="s">
        <v>81</v>
      </c>
      <c r="AW797" s="12" t="s">
        <v>35</v>
      </c>
      <c r="AX797" s="12" t="s">
        <v>71</v>
      </c>
      <c r="AY797" s="259" t="s">
        <v>150</v>
      </c>
    </row>
    <row r="798" s="12" customFormat="1">
      <c r="B798" s="248"/>
      <c r="C798" s="249"/>
      <c r="D798" s="250" t="s">
        <v>160</v>
      </c>
      <c r="E798" s="251" t="s">
        <v>21</v>
      </c>
      <c r="F798" s="252" t="s">
        <v>1475</v>
      </c>
      <c r="G798" s="249"/>
      <c r="H798" s="253">
        <v>0.80000000000000004</v>
      </c>
      <c r="I798" s="254"/>
      <c r="J798" s="249"/>
      <c r="K798" s="249"/>
      <c r="L798" s="255"/>
      <c r="M798" s="256"/>
      <c r="N798" s="257"/>
      <c r="O798" s="257"/>
      <c r="P798" s="257"/>
      <c r="Q798" s="257"/>
      <c r="R798" s="257"/>
      <c r="S798" s="257"/>
      <c r="T798" s="258"/>
      <c r="AT798" s="259" t="s">
        <v>160</v>
      </c>
      <c r="AU798" s="259" t="s">
        <v>81</v>
      </c>
      <c r="AV798" s="12" t="s">
        <v>81</v>
      </c>
      <c r="AW798" s="12" t="s">
        <v>35</v>
      </c>
      <c r="AX798" s="12" t="s">
        <v>71</v>
      </c>
      <c r="AY798" s="259" t="s">
        <v>150</v>
      </c>
    </row>
    <row r="799" s="12" customFormat="1">
      <c r="B799" s="248"/>
      <c r="C799" s="249"/>
      <c r="D799" s="250" t="s">
        <v>160</v>
      </c>
      <c r="E799" s="251" t="s">
        <v>21</v>
      </c>
      <c r="F799" s="252" t="s">
        <v>1476</v>
      </c>
      <c r="G799" s="249"/>
      <c r="H799" s="253">
        <v>3.9169999999999998</v>
      </c>
      <c r="I799" s="254"/>
      <c r="J799" s="249"/>
      <c r="K799" s="249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160</v>
      </c>
      <c r="AU799" s="259" t="s">
        <v>81</v>
      </c>
      <c r="AV799" s="12" t="s">
        <v>81</v>
      </c>
      <c r="AW799" s="12" t="s">
        <v>35</v>
      </c>
      <c r="AX799" s="12" t="s">
        <v>71</v>
      </c>
      <c r="AY799" s="259" t="s">
        <v>150</v>
      </c>
    </row>
    <row r="800" s="13" customFormat="1">
      <c r="B800" s="260"/>
      <c r="C800" s="261"/>
      <c r="D800" s="250" t="s">
        <v>160</v>
      </c>
      <c r="E800" s="262" t="s">
        <v>21</v>
      </c>
      <c r="F800" s="263" t="s">
        <v>164</v>
      </c>
      <c r="G800" s="261"/>
      <c r="H800" s="264">
        <v>70.200999999999993</v>
      </c>
      <c r="I800" s="265"/>
      <c r="J800" s="261"/>
      <c r="K800" s="261"/>
      <c r="L800" s="266"/>
      <c r="M800" s="267"/>
      <c r="N800" s="268"/>
      <c r="O800" s="268"/>
      <c r="P800" s="268"/>
      <c r="Q800" s="268"/>
      <c r="R800" s="268"/>
      <c r="S800" s="268"/>
      <c r="T800" s="269"/>
      <c r="AT800" s="270" t="s">
        <v>160</v>
      </c>
      <c r="AU800" s="270" t="s">
        <v>81</v>
      </c>
      <c r="AV800" s="13" t="s">
        <v>158</v>
      </c>
      <c r="AW800" s="13" t="s">
        <v>35</v>
      </c>
      <c r="AX800" s="13" t="s">
        <v>78</v>
      </c>
      <c r="AY800" s="270" t="s">
        <v>150</v>
      </c>
    </row>
    <row r="801" s="1" customFormat="1" ht="51" customHeight="1">
      <c r="B801" s="47"/>
      <c r="C801" s="236" t="s">
        <v>1477</v>
      </c>
      <c r="D801" s="236" t="s">
        <v>153</v>
      </c>
      <c r="E801" s="237" t="s">
        <v>1478</v>
      </c>
      <c r="F801" s="238" t="s">
        <v>1479</v>
      </c>
      <c r="G801" s="239" t="s">
        <v>332</v>
      </c>
      <c r="H801" s="240">
        <v>1333.819</v>
      </c>
      <c r="I801" s="241"/>
      <c r="J801" s="242">
        <f>ROUND(I801*H801,2)</f>
        <v>0</v>
      </c>
      <c r="K801" s="238" t="s">
        <v>157</v>
      </c>
      <c r="L801" s="73"/>
      <c r="M801" s="243" t="s">
        <v>21</v>
      </c>
      <c r="N801" s="244" t="s">
        <v>42</v>
      </c>
      <c r="O801" s="48"/>
      <c r="P801" s="245">
        <f>O801*H801</f>
        <v>0</v>
      </c>
      <c r="Q801" s="245">
        <v>0</v>
      </c>
      <c r="R801" s="245">
        <f>Q801*H801</f>
        <v>0</v>
      </c>
      <c r="S801" s="245">
        <v>0</v>
      </c>
      <c r="T801" s="246">
        <f>S801*H801</f>
        <v>0</v>
      </c>
      <c r="AR801" s="25" t="s">
        <v>158</v>
      </c>
      <c r="AT801" s="25" t="s">
        <v>153</v>
      </c>
      <c r="AU801" s="25" t="s">
        <v>81</v>
      </c>
      <c r="AY801" s="25" t="s">
        <v>150</v>
      </c>
      <c r="BE801" s="247">
        <f>IF(N801="základní",J801,0)</f>
        <v>0</v>
      </c>
      <c r="BF801" s="247">
        <f>IF(N801="snížená",J801,0)</f>
        <v>0</v>
      </c>
      <c r="BG801" s="247">
        <f>IF(N801="zákl. přenesená",J801,0)</f>
        <v>0</v>
      </c>
      <c r="BH801" s="247">
        <f>IF(N801="sníž. přenesená",J801,0)</f>
        <v>0</v>
      </c>
      <c r="BI801" s="247">
        <f>IF(N801="nulová",J801,0)</f>
        <v>0</v>
      </c>
      <c r="BJ801" s="25" t="s">
        <v>78</v>
      </c>
      <c r="BK801" s="247">
        <f>ROUND(I801*H801,2)</f>
        <v>0</v>
      </c>
      <c r="BL801" s="25" t="s">
        <v>158</v>
      </c>
      <c r="BM801" s="25" t="s">
        <v>1480</v>
      </c>
    </row>
    <row r="802" s="14" customFormat="1">
      <c r="B802" s="271"/>
      <c r="C802" s="272"/>
      <c r="D802" s="250" t="s">
        <v>160</v>
      </c>
      <c r="E802" s="273" t="s">
        <v>21</v>
      </c>
      <c r="F802" s="274" t="s">
        <v>1481</v>
      </c>
      <c r="G802" s="272"/>
      <c r="H802" s="273" t="s">
        <v>21</v>
      </c>
      <c r="I802" s="275"/>
      <c r="J802" s="272"/>
      <c r="K802" s="272"/>
      <c r="L802" s="276"/>
      <c r="M802" s="277"/>
      <c r="N802" s="278"/>
      <c r="O802" s="278"/>
      <c r="P802" s="278"/>
      <c r="Q802" s="278"/>
      <c r="R802" s="278"/>
      <c r="S802" s="278"/>
      <c r="T802" s="279"/>
      <c r="AT802" s="280" t="s">
        <v>160</v>
      </c>
      <c r="AU802" s="280" t="s">
        <v>81</v>
      </c>
      <c r="AV802" s="14" t="s">
        <v>78</v>
      </c>
      <c r="AW802" s="14" t="s">
        <v>35</v>
      </c>
      <c r="AX802" s="14" t="s">
        <v>71</v>
      </c>
      <c r="AY802" s="280" t="s">
        <v>150</v>
      </c>
    </row>
    <row r="803" s="12" customFormat="1">
      <c r="B803" s="248"/>
      <c r="C803" s="249"/>
      <c r="D803" s="250" t="s">
        <v>160</v>
      </c>
      <c r="E803" s="251" t="s">
        <v>21</v>
      </c>
      <c r="F803" s="252" t="s">
        <v>1482</v>
      </c>
      <c r="G803" s="249"/>
      <c r="H803" s="253">
        <v>1333.819</v>
      </c>
      <c r="I803" s="254"/>
      <c r="J803" s="249"/>
      <c r="K803" s="249"/>
      <c r="L803" s="255"/>
      <c r="M803" s="256"/>
      <c r="N803" s="257"/>
      <c r="O803" s="257"/>
      <c r="P803" s="257"/>
      <c r="Q803" s="257"/>
      <c r="R803" s="257"/>
      <c r="S803" s="257"/>
      <c r="T803" s="258"/>
      <c r="AT803" s="259" t="s">
        <v>160</v>
      </c>
      <c r="AU803" s="259" t="s">
        <v>81</v>
      </c>
      <c r="AV803" s="12" t="s">
        <v>81</v>
      </c>
      <c r="AW803" s="12" t="s">
        <v>35</v>
      </c>
      <c r="AX803" s="12" t="s">
        <v>78</v>
      </c>
      <c r="AY803" s="259" t="s">
        <v>150</v>
      </c>
    </row>
    <row r="804" s="1" customFormat="1" ht="16.5" customHeight="1">
      <c r="B804" s="47"/>
      <c r="C804" s="236" t="s">
        <v>1483</v>
      </c>
      <c r="D804" s="236" t="s">
        <v>153</v>
      </c>
      <c r="E804" s="237" t="s">
        <v>1484</v>
      </c>
      <c r="F804" s="238" t="s">
        <v>1485</v>
      </c>
      <c r="G804" s="239" t="s">
        <v>332</v>
      </c>
      <c r="H804" s="240">
        <v>2201.433</v>
      </c>
      <c r="I804" s="241"/>
      <c r="J804" s="242">
        <f>ROUND(I804*H804,2)</f>
        <v>0</v>
      </c>
      <c r="K804" s="238" t="s">
        <v>157</v>
      </c>
      <c r="L804" s="73"/>
      <c r="M804" s="243" t="s">
        <v>21</v>
      </c>
      <c r="N804" s="244" t="s">
        <v>42</v>
      </c>
      <c r="O804" s="48"/>
      <c r="P804" s="245">
        <f>O804*H804</f>
        <v>0</v>
      </c>
      <c r="Q804" s="245">
        <v>0</v>
      </c>
      <c r="R804" s="245">
        <f>Q804*H804</f>
        <v>0</v>
      </c>
      <c r="S804" s="245">
        <v>0</v>
      </c>
      <c r="T804" s="246">
        <f>S804*H804</f>
        <v>0</v>
      </c>
      <c r="AR804" s="25" t="s">
        <v>158</v>
      </c>
      <c r="AT804" s="25" t="s">
        <v>153</v>
      </c>
      <c r="AU804" s="25" t="s">
        <v>81</v>
      </c>
      <c r="AY804" s="25" t="s">
        <v>150</v>
      </c>
      <c r="BE804" s="247">
        <f>IF(N804="základní",J804,0)</f>
        <v>0</v>
      </c>
      <c r="BF804" s="247">
        <f>IF(N804="snížená",J804,0)</f>
        <v>0</v>
      </c>
      <c r="BG804" s="247">
        <f>IF(N804="zákl. přenesená",J804,0)</f>
        <v>0</v>
      </c>
      <c r="BH804" s="247">
        <f>IF(N804="sníž. přenesená",J804,0)</f>
        <v>0</v>
      </c>
      <c r="BI804" s="247">
        <f>IF(N804="nulová",J804,0)</f>
        <v>0</v>
      </c>
      <c r="BJ804" s="25" t="s">
        <v>78</v>
      </c>
      <c r="BK804" s="247">
        <f>ROUND(I804*H804,2)</f>
        <v>0</v>
      </c>
      <c r="BL804" s="25" t="s">
        <v>158</v>
      </c>
      <c r="BM804" s="25" t="s">
        <v>1486</v>
      </c>
    </row>
    <row r="805" s="1" customFormat="1" ht="25.5" customHeight="1">
      <c r="B805" s="47"/>
      <c r="C805" s="236" t="s">
        <v>1487</v>
      </c>
      <c r="D805" s="236" t="s">
        <v>153</v>
      </c>
      <c r="E805" s="237" t="s">
        <v>1488</v>
      </c>
      <c r="F805" s="238" t="s">
        <v>1489</v>
      </c>
      <c r="G805" s="239" t="s">
        <v>332</v>
      </c>
      <c r="H805" s="240">
        <v>70.200999999999993</v>
      </c>
      <c r="I805" s="241"/>
      <c r="J805" s="242">
        <f>ROUND(I805*H805,2)</f>
        <v>0</v>
      </c>
      <c r="K805" s="238" t="s">
        <v>157</v>
      </c>
      <c r="L805" s="73"/>
      <c r="M805" s="243" t="s">
        <v>21</v>
      </c>
      <c r="N805" s="244" t="s">
        <v>42</v>
      </c>
      <c r="O805" s="48"/>
      <c r="P805" s="245">
        <f>O805*H805</f>
        <v>0</v>
      </c>
      <c r="Q805" s="245">
        <v>0</v>
      </c>
      <c r="R805" s="245">
        <f>Q805*H805</f>
        <v>0</v>
      </c>
      <c r="S805" s="245">
        <v>0</v>
      </c>
      <c r="T805" s="246">
        <f>S805*H805</f>
        <v>0</v>
      </c>
      <c r="AR805" s="25" t="s">
        <v>158</v>
      </c>
      <c r="AT805" s="25" t="s">
        <v>153</v>
      </c>
      <c r="AU805" s="25" t="s">
        <v>81</v>
      </c>
      <c r="AY805" s="25" t="s">
        <v>150</v>
      </c>
      <c r="BE805" s="247">
        <f>IF(N805="základní",J805,0)</f>
        <v>0</v>
      </c>
      <c r="BF805" s="247">
        <f>IF(N805="snížená",J805,0)</f>
        <v>0</v>
      </c>
      <c r="BG805" s="247">
        <f>IF(N805="zákl. přenesená",J805,0)</f>
        <v>0</v>
      </c>
      <c r="BH805" s="247">
        <f>IF(N805="sníž. přenesená",J805,0)</f>
        <v>0</v>
      </c>
      <c r="BI805" s="247">
        <f>IF(N805="nulová",J805,0)</f>
        <v>0</v>
      </c>
      <c r="BJ805" s="25" t="s">
        <v>78</v>
      </c>
      <c r="BK805" s="247">
        <f>ROUND(I805*H805,2)</f>
        <v>0</v>
      </c>
      <c r="BL805" s="25" t="s">
        <v>158</v>
      </c>
      <c r="BM805" s="25" t="s">
        <v>1490</v>
      </c>
    </row>
    <row r="806" s="1" customFormat="1" ht="25.5" customHeight="1">
      <c r="B806" s="47"/>
      <c r="C806" s="236" t="s">
        <v>1491</v>
      </c>
      <c r="D806" s="236" t="s">
        <v>153</v>
      </c>
      <c r="E806" s="237" t="s">
        <v>1492</v>
      </c>
      <c r="F806" s="238" t="s">
        <v>1493</v>
      </c>
      <c r="G806" s="239" t="s">
        <v>332</v>
      </c>
      <c r="H806" s="240">
        <v>135.90799999999999</v>
      </c>
      <c r="I806" s="241"/>
      <c r="J806" s="242">
        <f>ROUND(I806*H806,2)</f>
        <v>0</v>
      </c>
      <c r="K806" s="238" t="s">
        <v>157</v>
      </c>
      <c r="L806" s="73"/>
      <c r="M806" s="243" t="s">
        <v>21</v>
      </c>
      <c r="N806" s="244" t="s">
        <v>42</v>
      </c>
      <c r="O806" s="48"/>
      <c r="P806" s="245">
        <f>O806*H806</f>
        <v>0</v>
      </c>
      <c r="Q806" s="245">
        <v>0</v>
      </c>
      <c r="R806" s="245">
        <f>Q806*H806</f>
        <v>0</v>
      </c>
      <c r="S806" s="245">
        <v>0</v>
      </c>
      <c r="T806" s="246">
        <f>S806*H806</f>
        <v>0</v>
      </c>
      <c r="AR806" s="25" t="s">
        <v>158</v>
      </c>
      <c r="AT806" s="25" t="s">
        <v>153</v>
      </c>
      <c r="AU806" s="25" t="s">
        <v>81</v>
      </c>
      <c r="AY806" s="25" t="s">
        <v>150</v>
      </c>
      <c r="BE806" s="247">
        <f>IF(N806="základní",J806,0)</f>
        <v>0</v>
      </c>
      <c r="BF806" s="247">
        <f>IF(N806="snížená",J806,0)</f>
        <v>0</v>
      </c>
      <c r="BG806" s="247">
        <f>IF(N806="zákl. přenesená",J806,0)</f>
        <v>0</v>
      </c>
      <c r="BH806" s="247">
        <f>IF(N806="sníž. přenesená",J806,0)</f>
        <v>0</v>
      </c>
      <c r="BI806" s="247">
        <f>IF(N806="nulová",J806,0)</f>
        <v>0</v>
      </c>
      <c r="BJ806" s="25" t="s">
        <v>78</v>
      </c>
      <c r="BK806" s="247">
        <f>ROUND(I806*H806,2)</f>
        <v>0</v>
      </c>
      <c r="BL806" s="25" t="s">
        <v>158</v>
      </c>
      <c r="BM806" s="25" t="s">
        <v>1494</v>
      </c>
    </row>
    <row r="807" s="14" customFormat="1">
      <c r="B807" s="271"/>
      <c r="C807" s="272"/>
      <c r="D807" s="250" t="s">
        <v>160</v>
      </c>
      <c r="E807" s="273" t="s">
        <v>21</v>
      </c>
      <c r="F807" s="274" t="s">
        <v>1495</v>
      </c>
      <c r="G807" s="272"/>
      <c r="H807" s="273" t="s">
        <v>21</v>
      </c>
      <c r="I807" s="275"/>
      <c r="J807" s="272"/>
      <c r="K807" s="272"/>
      <c r="L807" s="276"/>
      <c r="M807" s="277"/>
      <c r="N807" s="278"/>
      <c r="O807" s="278"/>
      <c r="P807" s="278"/>
      <c r="Q807" s="278"/>
      <c r="R807" s="278"/>
      <c r="S807" s="278"/>
      <c r="T807" s="279"/>
      <c r="AT807" s="280" t="s">
        <v>160</v>
      </c>
      <c r="AU807" s="280" t="s">
        <v>81</v>
      </c>
      <c r="AV807" s="14" t="s">
        <v>78</v>
      </c>
      <c r="AW807" s="14" t="s">
        <v>35</v>
      </c>
      <c r="AX807" s="14" t="s">
        <v>71</v>
      </c>
      <c r="AY807" s="280" t="s">
        <v>150</v>
      </c>
    </row>
    <row r="808" s="12" customFormat="1">
      <c r="B808" s="248"/>
      <c r="C808" s="249"/>
      <c r="D808" s="250" t="s">
        <v>160</v>
      </c>
      <c r="E808" s="251" t="s">
        <v>21</v>
      </c>
      <c r="F808" s="252" t="s">
        <v>1203</v>
      </c>
      <c r="G808" s="249"/>
      <c r="H808" s="253">
        <v>26.399999999999999</v>
      </c>
      <c r="I808" s="254"/>
      <c r="J808" s="249"/>
      <c r="K808" s="249"/>
      <c r="L808" s="255"/>
      <c r="M808" s="256"/>
      <c r="N808" s="257"/>
      <c r="O808" s="257"/>
      <c r="P808" s="257"/>
      <c r="Q808" s="257"/>
      <c r="R808" s="257"/>
      <c r="S808" s="257"/>
      <c r="T808" s="258"/>
      <c r="AT808" s="259" t="s">
        <v>160</v>
      </c>
      <c r="AU808" s="259" t="s">
        <v>81</v>
      </c>
      <c r="AV808" s="12" t="s">
        <v>81</v>
      </c>
      <c r="AW808" s="12" t="s">
        <v>35</v>
      </c>
      <c r="AX808" s="12" t="s">
        <v>71</v>
      </c>
      <c r="AY808" s="259" t="s">
        <v>150</v>
      </c>
    </row>
    <row r="809" s="12" customFormat="1">
      <c r="B809" s="248"/>
      <c r="C809" s="249"/>
      <c r="D809" s="250" t="s">
        <v>160</v>
      </c>
      <c r="E809" s="251" t="s">
        <v>21</v>
      </c>
      <c r="F809" s="252" t="s">
        <v>1204</v>
      </c>
      <c r="G809" s="249"/>
      <c r="H809" s="253">
        <v>96.617999999999995</v>
      </c>
      <c r="I809" s="254"/>
      <c r="J809" s="249"/>
      <c r="K809" s="249"/>
      <c r="L809" s="255"/>
      <c r="M809" s="256"/>
      <c r="N809" s="257"/>
      <c r="O809" s="257"/>
      <c r="P809" s="257"/>
      <c r="Q809" s="257"/>
      <c r="R809" s="257"/>
      <c r="S809" s="257"/>
      <c r="T809" s="258"/>
      <c r="AT809" s="259" t="s">
        <v>160</v>
      </c>
      <c r="AU809" s="259" t="s">
        <v>81</v>
      </c>
      <c r="AV809" s="12" t="s">
        <v>81</v>
      </c>
      <c r="AW809" s="12" t="s">
        <v>35</v>
      </c>
      <c r="AX809" s="12" t="s">
        <v>71</v>
      </c>
      <c r="AY809" s="259" t="s">
        <v>150</v>
      </c>
    </row>
    <row r="810" s="12" customFormat="1">
      <c r="B810" s="248"/>
      <c r="C810" s="249"/>
      <c r="D810" s="250" t="s">
        <v>160</v>
      </c>
      <c r="E810" s="251" t="s">
        <v>21</v>
      </c>
      <c r="F810" s="252" t="s">
        <v>1205</v>
      </c>
      <c r="G810" s="249"/>
      <c r="H810" s="253">
        <v>12.890000000000001</v>
      </c>
      <c r="I810" s="254"/>
      <c r="J810" s="249"/>
      <c r="K810" s="249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160</v>
      </c>
      <c r="AU810" s="259" t="s">
        <v>81</v>
      </c>
      <c r="AV810" s="12" t="s">
        <v>81</v>
      </c>
      <c r="AW810" s="12" t="s">
        <v>35</v>
      </c>
      <c r="AX810" s="12" t="s">
        <v>71</v>
      </c>
      <c r="AY810" s="259" t="s">
        <v>150</v>
      </c>
    </row>
    <row r="811" s="13" customFormat="1">
      <c r="B811" s="260"/>
      <c r="C811" s="261"/>
      <c r="D811" s="250" t="s">
        <v>160</v>
      </c>
      <c r="E811" s="262" t="s">
        <v>21</v>
      </c>
      <c r="F811" s="263" t="s">
        <v>164</v>
      </c>
      <c r="G811" s="261"/>
      <c r="H811" s="264">
        <v>135.90799999999999</v>
      </c>
      <c r="I811" s="265"/>
      <c r="J811" s="261"/>
      <c r="K811" s="261"/>
      <c r="L811" s="266"/>
      <c r="M811" s="267"/>
      <c r="N811" s="268"/>
      <c r="O811" s="268"/>
      <c r="P811" s="268"/>
      <c r="Q811" s="268"/>
      <c r="R811" s="268"/>
      <c r="S811" s="268"/>
      <c r="T811" s="269"/>
      <c r="AT811" s="270" t="s">
        <v>160</v>
      </c>
      <c r="AU811" s="270" t="s">
        <v>81</v>
      </c>
      <c r="AV811" s="13" t="s">
        <v>158</v>
      </c>
      <c r="AW811" s="13" t="s">
        <v>35</v>
      </c>
      <c r="AX811" s="13" t="s">
        <v>78</v>
      </c>
      <c r="AY811" s="270" t="s">
        <v>150</v>
      </c>
    </row>
    <row r="812" s="1" customFormat="1" ht="16.5" customHeight="1">
      <c r="B812" s="47"/>
      <c r="C812" s="236" t="s">
        <v>1496</v>
      </c>
      <c r="D812" s="236" t="s">
        <v>153</v>
      </c>
      <c r="E812" s="237" t="s">
        <v>1497</v>
      </c>
      <c r="F812" s="238" t="s">
        <v>1498</v>
      </c>
      <c r="G812" s="239" t="s">
        <v>332</v>
      </c>
      <c r="H812" s="240">
        <v>2083.777</v>
      </c>
      <c r="I812" s="241"/>
      <c r="J812" s="242">
        <f>ROUND(I812*H812,2)</f>
        <v>0</v>
      </c>
      <c r="K812" s="238" t="s">
        <v>157</v>
      </c>
      <c r="L812" s="73"/>
      <c r="M812" s="243" t="s">
        <v>21</v>
      </c>
      <c r="N812" s="244" t="s">
        <v>42</v>
      </c>
      <c r="O812" s="48"/>
      <c r="P812" s="245">
        <f>O812*H812</f>
        <v>0</v>
      </c>
      <c r="Q812" s="245">
        <v>0</v>
      </c>
      <c r="R812" s="245">
        <f>Q812*H812</f>
        <v>0</v>
      </c>
      <c r="S812" s="245">
        <v>0</v>
      </c>
      <c r="T812" s="246">
        <f>S812*H812</f>
        <v>0</v>
      </c>
      <c r="AR812" s="25" t="s">
        <v>158</v>
      </c>
      <c r="AT812" s="25" t="s">
        <v>153</v>
      </c>
      <c r="AU812" s="25" t="s">
        <v>81</v>
      </c>
      <c r="AY812" s="25" t="s">
        <v>150</v>
      </c>
      <c r="BE812" s="247">
        <f>IF(N812="základní",J812,0)</f>
        <v>0</v>
      </c>
      <c r="BF812" s="247">
        <f>IF(N812="snížená",J812,0)</f>
        <v>0</v>
      </c>
      <c r="BG812" s="247">
        <f>IF(N812="zákl. přenesená",J812,0)</f>
        <v>0</v>
      </c>
      <c r="BH812" s="247">
        <f>IF(N812="sníž. přenesená",J812,0)</f>
        <v>0</v>
      </c>
      <c r="BI812" s="247">
        <f>IF(N812="nulová",J812,0)</f>
        <v>0</v>
      </c>
      <c r="BJ812" s="25" t="s">
        <v>78</v>
      </c>
      <c r="BK812" s="247">
        <f>ROUND(I812*H812,2)</f>
        <v>0</v>
      </c>
      <c r="BL812" s="25" t="s">
        <v>158</v>
      </c>
      <c r="BM812" s="25" t="s">
        <v>1499</v>
      </c>
    </row>
    <row r="813" s="12" customFormat="1">
      <c r="B813" s="248"/>
      <c r="C813" s="249"/>
      <c r="D813" s="250" t="s">
        <v>160</v>
      </c>
      <c r="E813" s="251" t="s">
        <v>21</v>
      </c>
      <c r="F813" s="252" t="s">
        <v>1500</v>
      </c>
      <c r="G813" s="249"/>
      <c r="H813" s="253">
        <v>135.661</v>
      </c>
      <c r="I813" s="254"/>
      <c r="J813" s="249"/>
      <c r="K813" s="249"/>
      <c r="L813" s="255"/>
      <c r="M813" s="256"/>
      <c r="N813" s="257"/>
      <c r="O813" s="257"/>
      <c r="P813" s="257"/>
      <c r="Q813" s="257"/>
      <c r="R813" s="257"/>
      <c r="S813" s="257"/>
      <c r="T813" s="258"/>
      <c r="AT813" s="259" t="s">
        <v>160</v>
      </c>
      <c r="AU813" s="259" t="s">
        <v>81</v>
      </c>
      <c r="AV813" s="12" t="s">
        <v>81</v>
      </c>
      <c r="AW813" s="12" t="s">
        <v>35</v>
      </c>
      <c r="AX813" s="12" t="s">
        <v>71</v>
      </c>
      <c r="AY813" s="259" t="s">
        <v>150</v>
      </c>
    </row>
    <row r="814" s="12" customFormat="1">
      <c r="B814" s="248"/>
      <c r="C814" s="249"/>
      <c r="D814" s="250" t="s">
        <v>160</v>
      </c>
      <c r="E814" s="251" t="s">
        <v>21</v>
      </c>
      <c r="F814" s="252" t="s">
        <v>1501</v>
      </c>
      <c r="G814" s="249"/>
      <c r="H814" s="253">
        <v>1084.3800000000001</v>
      </c>
      <c r="I814" s="254"/>
      <c r="J814" s="249"/>
      <c r="K814" s="249"/>
      <c r="L814" s="255"/>
      <c r="M814" s="256"/>
      <c r="N814" s="257"/>
      <c r="O814" s="257"/>
      <c r="P814" s="257"/>
      <c r="Q814" s="257"/>
      <c r="R814" s="257"/>
      <c r="S814" s="257"/>
      <c r="T814" s="258"/>
      <c r="AT814" s="259" t="s">
        <v>160</v>
      </c>
      <c r="AU814" s="259" t="s">
        <v>81</v>
      </c>
      <c r="AV814" s="12" t="s">
        <v>81</v>
      </c>
      <c r="AW814" s="12" t="s">
        <v>35</v>
      </c>
      <c r="AX814" s="12" t="s">
        <v>71</v>
      </c>
      <c r="AY814" s="259" t="s">
        <v>150</v>
      </c>
    </row>
    <row r="815" s="12" customFormat="1">
      <c r="B815" s="248"/>
      <c r="C815" s="249"/>
      <c r="D815" s="250" t="s">
        <v>160</v>
      </c>
      <c r="E815" s="251" t="s">
        <v>21</v>
      </c>
      <c r="F815" s="252" t="s">
        <v>1502</v>
      </c>
      <c r="G815" s="249"/>
      <c r="H815" s="253">
        <v>387.012</v>
      </c>
      <c r="I815" s="254"/>
      <c r="J815" s="249"/>
      <c r="K815" s="249"/>
      <c r="L815" s="255"/>
      <c r="M815" s="256"/>
      <c r="N815" s="257"/>
      <c r="O815" s="257"/>
      <c r="P815" s="257"/>
      <c r="Q815" s="257"/>
      <c r="R815" s="257"/>
      <c r="S815" s="257"/>
      <c r="T815" s="258"/>
      <c r="AT815" s="259" t="s">
        <v>160</v>
      </c>
      <c r="AU815" s="259" t="s">
        <v>81</v>
      </c>
      <c r="AV815" s="12" t="s">
        <v>81</v>
      </c>
      <c r="AW815" s="12" t="s">
        <v>35</v>
      </c>
      <c r="AX815" s="12" t="s">
        <v>71</v>
      </c>
      <c r="AY815" s="259" t="s">
        <v>150</v>
      </c>
    </row>
    <row r="816" s="12" customFormat="1">
      <c r="B816" s="248"/>
      <c r="C816" s="249"/>
      <c r="D816" s="250" t="s">
        <v>160</v>
      </c>
      <c r="E816" s="251" t="s">
        <v>21</v>
      </c>
      <c r="F816" s="252" t="s">
        <v>1503</v>
      </c>
      <c r="G816" s="249"/>
      <c r="H816" s="253">
        <v>476.72399999999999</v>
      </c>
      <c r="I816" s="254"/>
      <c r="J816" s="249"/>
      <c r="K816" s="249"/>
      <c r="L816" s="255"/>
      <c r="M816" s="256"/>
      <c r="N816" s="257"/>
      <c r="O816" s="257"/>
      <c r="P816" s="257"/>
      <c r="Q816" s="257"/>
      <c r="R816" s="257"/>
      <c r="S816" s="257"/>
      <c r="T816" s="258"/>
      <c r="AT816" s="259" t="s">
        <v>160</v>
      </c>
      <c r="AU816" s="259" t="s">
        <v>81</v>
      </c>
      <c r="AV816" s="12" t="s">
        <v>81</v>
      </c>
      <c r="AW816" s="12" t="s">
        <v>35</v>
      </c>
      <c r="AX816" s="12" t="s">
        <v>71</v>
      </c>
      <c r="AY816" s="259" t="s">
        <v>150</v>
      </c>
    </row>
    <row r="817" s="13" customFormat="1">
      <c r="B817" s="260"/>
      <c r="C817" s="261"/>
      <c r="D817" s="250" t="s">
        <v>160</v>
      </c>
      <c r="E817" s="262" t="s">
        <v>21</v>
      </c>
      <c r="F817" s="263" t="s">
        <v>164</v>
      </c>
      <c r="G817" s="261"/>
      <c r="H817" s="264">
        <v>2083.777</v>
      </c>
      <c r="I817" s="265"/>
      <c r="J817" s="261"/>
      <c r="K817" s="261"/>
      <c r="L817" s="266"/>
      <c r="M817" s="267"/>
      <c r="N817" s="268"/>
      <c r="O817" s="268"/>
      <c r="P817" s="268"/>
      <c r="Q817" s="268"/>
      <c r="R817" s="268"/>
      <c r="S817" s="268"/>
      <c r="T817" s="269"/>
      <c r="AT817" s="270" t="s">
        <v>160</v>
      </c>
      <c r="AU817" s="270" t="s">
        <v>81</v>
      </c>
      <c r="AV817" s="13" t="s">
        <v>158</v>
      </c>
      <c r="AW817" s="13" t="s">
        <v>35</v>
      </c>
      <c r="AX817" s="13" t="s">
        <v>78</v>
      </c>
      <c r="AY817" s="270" t="s">
        <v>150</v>
      </c>
    </row>
    <row r="818" s="1" customFormat="1" ht="16.5" customHeight="1">
      <c r="B818" s="47"/>
      <c r="C818" s="236" t="s">
        <v>1504</v>
      </c>
      <c r="D818" s="236" t="s">
        <v>153</v>
      </c>
      <c r="E818" s="237" t="s">
        <v>1505</v>
      </c>
      <c r="F818" s="238" t="s">
        <v>1506</v>
      </c>
      <c r="G818" s="239" t="s">
        <v>332</v>
      </c>
      <c r="H818" s="240">
        <v>39591.762999999999</v>
      </c>
      <c r="I818" s="241"/>
      <c r="J818" s="242">
        <f>ROUND(I818*H818,2)</f>
        <v>0</v>
      </c>
      <c r="K818" s="238" t="s">
        <v>157</v>
      </c>
      <c r="L818" s="73"/>
      <c r="M818" s="243" t="s">
        <v>21</v>
      </c>
      <c r="N818" s="244" t="s">
        <v>42</v>
      </c>
      <c r="O818" s="48"/>
      <c r="P818" s="245">
        <f>O818*H818</f>
        <v>0</v>
      </c>
      <c r="Q818" s="245">
        <v>0</v>
      </c>
      <c r="R818" s="245">
        <f>Q818*H818</f>
        <v>0</v>
      </c>
      <c r="S818" s="245">
        <v>0</v>
      </c>
      <c r="T818" s="246">
        <f>S818*H818</f>
        <v>0</v>
      </c>
      <c r="AR818" s="25" t="s">
        <v>158</v>
      </c>
      <c r="AT818" s="25" t="s">
        <v>153</v>
      </c>
      <c r="AU818" s="25" t="s">
        <v>81</v>
      </c>
      <c r="AY818" s="25" t="s">
        <v>150</v>
      </c>
      <c r="BE818" s="247">
        <f>IF(N818="základní",J818,0)</f>
        <v>0</v>
      </c>
      <c r="BF818" s="247">
        <f>IF(N818="snížená",J818,0)</f>
        <v>0</v>
      </c>
      <c r="BG818" s="247">
        <f>IF(N818="zákl. přenesená",J818,0)</f>
        <v>0</v>
      </c>
      <c r="BH818" s="247">
        <f>IF(N818="sníž. přenesená",J818,0)</f>
        <v>0</v>
      </c>
      <c r="BI818" s="247">
        <f>IF(N818="nulová",J818,0)</f>
        <v>0</v>
      </c>
      <c r="BJ818" s="25" t="s">
        <v>78</v>
      </c>
      <c r="BK818" s="247">
        <f>ROUND(I818*H818,2)</f>
        <v>0</v>
      </c>
      <c r="BL818" s="25" t="s">
        <v>158</v>
      </c>
      <c r="BM818" s="25" t="s">
        <v>1507</v>
      </c>
    </row>
    <row r="819" s="14" customFormat="1">
      <c r="B819" s="271"/>
      <c r="C819" s="272"/>
      <c r="D819" s="250" t="s">
        <v>160</v>
      </c>
      <c r="E819" s="273" t="s">
        <v>21</v>
      </c>
      <c r="F819" s="274" t="s">
        <v>1508</v>
      </c>
      <c r="G819" s="272"/>
      <c r="H819" s="273" t="s">
        <v>21</v>
      </c>
      <c r="I819" s="275"/>
      <c r="J819" s="272"/>
      <c r="K819" s="272"/>
      <c r="L819" s="276"/>
      <c r="M819" s="277"/>
      <c r="N819" s="278"/>
      <c r="O819" s="278"/>
      <c r="P819" s="278"/>
      <c r="Q819" s="278"/>
      <c r="R819" s="278"/>
      <c r="S819" s="278"/>
      <c r="T819" s="279"/>
      <c r="AT819" s="280" t="s">
        <v>160</v>
      </c>
      <c r="AU819" s="280" t="s">
        <v>81</v>
      </c>
      <c r="AV819" s="14" t="s">
        <v>78</v>
      </c>
      <c r="AW819" s="14" t="s">
        <v>35</v>
      </c>
      <c r="AX819" s="14" t="s">
        <v>71</v>
      </c>
      <c r="AY819" s="280" t="s">
        <v>150</v>
      </c>
    </row>
    <row r="820" s="12" customFormat="1">
      <c r="B820" s="248"/>
      <c r="C820" s="249"/>
      <c r="D820" s="250" t="s">
        <v>160</v>
      </c>
      <c r="E820" s="251" t="s">
        <v>21</v>
      </c>
      <c r="F820" s="252" t="s">
        <v>1509</v>
      </c>
      <c r="G820" s="249"/>
      <c r="H820" s="253">
        <v>39591.762999999999</v>
      </c>
      <c r="I820" s="254"/>
      <c r="J820" s="249"/>
      <c r="K820" s="249"/>
      <c r="L820" s="255"/>
      <c r="M820" s="256"/>
      <c r="N820" s="257"/>
      <c r="O820" s="257"/>
      <c r="P820" s="257"/>
      <c r="Q820" s="257"/>
      <c r="R820" s="257"/>
      <c r="S820" s="257"/>
      <c r="T820" s="258"/>
      <c r="AT820" s="259" t="s">
        <v>160</v>
      </c>
      <c r="AU820" s="259" t="s">
        <v>81</v>
      </c>
      <c r="AV820" s="12" t="s">
        <v>81</v>
      </c>
      <c r="AW820" s="12" t="s">
        <v>35</v>
      </c>
      <c r="AX820" s="12" t="s">
        <v>78</v>
      </c>
      <c r="AY820" s="259" t="s">
        <v>150</v>
      </c>
    </row>
    <row r="821" s="1" customFormat="1" ht="16.5" customHeight="1">
      <c r="B821" s="47"/>
      <c r="C821" s="236" t="s">
        <v>1510</v>
      </c>
      <c r="D821" s="236" t="s">
        <v>153</v>
      </c>
      <c r="E821" s="237" t="s">
        <v>1511</v>
      </c>
      <c r="F821" s="238" t="s">
        <v>1512</v>
      </c>
      <c r="G821" s="239" t="s">
        <v>332</v>
      </c>
      <c r="H821" s="240">
        <v>87.756</v>
      </c>
      <c r="I821" s="241"/>
      <c r="J821" s="242">
        <f>ROUND(I821*H821,2)</f>
        <v>0</v>
      </c>
      <c r="K821" s="238" t="s">
        <v>157</v>
      </c>
      <c r="L821" s="73"/>
      <c r="M821" s="243" t="s">
        <v>21</v>
      </c>
      <c r="N821" s="244" t="s">
        <v>42</v>
      </c>
      <c r="O821" s="48"/>
      <c r="P821" s="245">
        <f>O821*H821</f>
        <v>0</v>
      </c>
      <c r="Q821" s="245">
        <v>0</v>
      </c>
      <c r="R821" s="245">
        <f>Q821*H821</f>
        <v>0</v>
      </c>
      <c r="S821" s="245">
        <v>0</v>
      </c>
      <c r="T821" s="246">
        <f>S821*H821</f>
        <v>0</v>
      </c>
      <c r="AR821" s="25" t="s">
        <v>158</v>
      </c>
      <c r="AT821" s="25" t="s">
        <v>153</v>
      </c>
      <c r="AU821" s="25" t="s">
        <v>81</v>
      </c>
      <c r="AY821" s="25" t="s">
        <v>150</v>
      </c>
      <c r="BE821" s="247">
        <f>IF(N821="základní",J821,0)</f>
        <v>0</v>
      </c>
      <c r="BF821" s="247">
        <f>IF(N821="snížená",J821,0)</f>
        <v>0</v>
      </c>
      <c r="BG821" s="247">
        <f>IF(N821="zákl. přenesená",J821,0)</f>
        <v>0</v>
      </c>
      <c r="BH821" s="247">
        <f>IF(N821="sníž. přenesená",J821,0)</f>
        <v>0</v>
      </c>
      <c r="BI821" s="247">
        <f>IF(N821="nulová",J821,0)</f>
        <v>0</v>
      </c>
      <c r="BJ821" s="25" t="s">
        <v>78</v>
      </c>
      <c r="BK821" s="247">
        <f>ROUND(I821*H821,2)</f>
        <v>0</v>
      </c>
      <c r="BL821" s="25" t="s">
        <v>158</v>
      </c>
      <c r="BM821" s="25" t="s">
        <v>1513</v>
      </c>
    </row>
    <row r="822" s="14" customFormat="1">
      <c r="B822" s="271"/>
      <c r="C822" s="272"/>
      <c r="D822" s="250" t="s">
        <v>160</v>
      </c>
      <c r="E822" s="273" t="s">
        <v>21</v>
      </c>
      <c r="F822" s="274" t="s">
        <v>1514</v>
      </c>
      <c r="G822" s="272"/>
      <c r="H822" s="273" t="s">
        <v>21</v>
      </c>
      <c r="I822" s="275"/>
      <c r="J822" s="272"/>
      <c r="K822" s="272"/>
      <c r="L822" s="276"/>
      <c r="M822" s="277"/>
      <c r="N822" s="278"/>
      <c r="O822" s="278"/>
      <c r="P822" s="278"/>
      <c r="Q822" s="278"/>
      <c r="R822" s="278"/>
      <c r="S822" s="278"/>
      <c r="T822" s="279"/>
      <c r="AT822" s="280" t="s">
        <v>160</v>
      </c>
      <c r="AU822" s="280" t="s">
        <v>81</v>
      </c>
      <c r="AV822" s="14" t="s">
        <v>78</v>
      </c>
      <c r="AW822" s="14" t="s">
        <v>35</v>
      </c>
      <c r="AX822" s="14" t="s">
        <v>71</v>
      </c>
      <c r="AY822" s="280" t="s">
        <v>150</v>
      </c>
    </row>
    <row r="823" s="12" customFormat="1">
      <c r="B823" s="248"/>
      <c r="C823" s="249"/>
      <c r="D823" s="250" t="s">
        <v>160</v>
      </c>
      <c r="E823" s="251" t="s">
        <v>21</v>
      </c>
      <c r="F823" s="252" t="s">
        <v>1515</v>
      </c>
      <c r="G823" s="249"/>
      <c r="H823" s="253">
        <v>86.891999999999996</v>
      </c>
      <c r="I823" s="254"/>
      <c r="J823" s="249"/>
      <c r="K823" s="249"/>
      <c r="L823" s="255"/>
      <c r="M823" s="256"/>
      <c r="N823" s="257"/>
      <c r="O823" s="257"/>
      <c r="P823" s="257"/>
      <c r="Q823" s="257"/>
      <c r="R823" s="257"/>
      <c r="S823" s="257"/>
      <c r="T823" s="258"/>
      <c r="AT823" s="259" t="s">
        <v>160</v>
      </c>
      <c r="AU823" s="259" t="s">
        <v>81</v>
      </c>
      <c r="AV823" s="12" t="s">
        <v>81</v>
      </c>
      <c r="AW823" s="12" t="s">
        <v>35</v>
      </c>
      <c r="AX823" s="12" t="s">
        <v>71</v>
      </c>
      <c r="AY823" s="259" t="s">
        <v>150</v>
      </c>
    </row>
    <row r="824" s="12" customFormat="1">
      <c r="B824" s="248"/>
      <c r="C824" s="249"/>
      <c r="D824" s="250" t="s">
        <v>160</v>
      </c>
      <c r="E824" s="251" t="s">
        <v>21</v>
      </c>
      <c r="F824" s="252" t="s">
        <v>1516</v>
      </c>
      <c r="G824" s="249"/>
      <c r="H824" s="253">
        <v>0.86399999999999999</v>
      </c>
      <c r="I824" s="254"/>
      <c r="J824" s="249"/>
      <c r="K824" s="249"/>
      <c r="L824" s="255"/>
      <c r="M824" s="256"/>
      <c r="N824" s="257"/>
      <c r="O824" s="257"/>
      <c r="P824" s="257"/>
      <c r="Q824" s="257"/>
      <c r="R824" s="257"/>
      <c r="S824" s="257"/>
      <c r="T824" s="258"/>
      <c r="AT824" s="259" t="s">
        <v>160</v>
      </c>
      <c r="AU824" s="259" t="s">
        <v>81</v>
      </c>
      <c r="AV824" s="12" t="s">
        <v>81</v>
      </c>
      <c r="AW824" s="12" t="s">
        <v>35</v>
      </c>
      <c r="AX824" s="12" t="s">
        <v>71</v>
      </c>
      <c r="AY824" s="259" t="s">
        <v>150</v>
      </c>
    </row>
    <row r="825" s="13" customFormat="1">
      <c r="B825" s="260"/>
      <c r="C825" s="261"/>
      <c r="D825" s="250" t="s">
        <v>160</v>
      </c>
      <c r="E825" s="262" t="s">
        <v>21</v>
      </c>
      <c r="F825" s="263" t="s">
        <v>164</v>
      </c>
      <c r="G825" s="261"/>
      <c r="H825" s="264">
        <v>87.756</v>
      </c>
      <c r="I825" s="265"/>
      <c r="J825" s="261"/>
      <c r="K825" s="261"/>
      <c r="L825" s="266"/>
      <c r="M825" s="267"/>
      <c r="N825" s="268"/>
      <c r="O825" s="268"/>
      <c r="P825" s="268"/>
      <c r="Q825" s="268"/>
      <c r="R825" s="268"/>
      <c r="S825" s="268"/>
      <c r="T825" s="269"/>
      <c r="AT825" s="270" t="s">
        <v>160</v>
      </c>
      <c r="AU825" s="270" t="s">
        <v>81</v>
      </c>
      <c r="AV825" s="13" t="s">
        <v>158</v>
      </c>
      <c r="AW825" s="13" t="s">
        <v>35</v>
      </c>
      <c r="AX825" s="13" t="s">
        <v>78</v>
      </c>
      <c r="AY825" s="270" t="s">
        <v>150</v>
      </c>
    </row>
    <row r="826" s="1" customFormat="1" ht="16.5" customHeight="1">
      <c r="B826" s="47"/>
      <c r="C826" s="236" t="s">
        <v>1517</v>
      </c>
      <c r="D826" s="236" t="s">
        <v>153</v>
      </c>
      <c r="E826" s="237" t="s">
        <v>1518</v>
      </c>
      <c r="F826" s="238" t="s">
        <v>1519</v>
      </c>
      <c r="G826" s="239" t="s">
        <v>332</v>
      </c>
      <c r="H826" s="240">
        <v>1667.364</v>
      </c>
      <c r="I826" s="241"/>
      <c r="J826" s="242">
        <f>ROUND(I826*H826,2)</f>
        <v>0</v>
      </c>
      <c r="K826" s="238" t="s">
        <v>157</v>
      </c>
      <c r="L826" s="73"/>
      <c r="M826" s="243" t="s">
        <v>21</v>
      </c>
      <c r="N826" s="244" t="s">
        <v>42</v>
      </c>
      <c r="O826" s="48"/>
      <c r="P826" s="245">
        <f>O826*H826</f>
        <v>0</v>
      </c>
      <c r="Q826" s="245">
        <v>0</v>
      </c>
      <c r="R826" s="245">
        <f>Q826*H826</f>
        <v>0</v>
      </c>
      <c r="S826" s="245">
        <v>0</v>
      </c>
      <c r="T826" s="246">
        <f>S826*H826</f>
        <v>0</v>
      </c>
      <c r="AR826" s="25" t="s">
        <v>158</v>
      </c>
      <c r="AT826" s="25" t="s">
        <v>153</v>
      </c>
      <c r="AU826" s="25" t="s">
        <v>81</v>
      </c>
      <c r="AY826" s="25" t="s">
        <v>150</v>
      </c>
      <c r="BE826" s="247">
        <f>IF(N826="základní",J826,0)</f>
        <v>0</v>
      </c>
      <c r="BF826" s="247">
        <f>IF(N826="snížená",J826,0)</f>
        <v>0</v>
      </c>
      <c r="BG826" s="247">
        <f>IF(N826="zákl. přenesená",J826,0)</f>
        <v>0</v>
      </c>
      <c r="BH826" s="247">
        <f>IF(N826="sníž. přenesená",J826,0)</f>
        <v>0</v>
      </c>
      <c r="BI826" s="247">
        <f>IF(N826="nulová",J826,0)</f>
        <v>0</v>
      </c>
      <c r="BJ826" s="25" t="s">
        <v>78</v>
      </c>
      <c r="BK826" s="247">
        <f>ROUND(I826*H826,2)</f>
        <v>0</v>
      </c>
      <c r="BL826" s="25" t="s">
        <v>158</v>
      </c>
      <c r="BM826" s="25" t="s">
        <v>1520</v>
      </c>
    </row>
    <row r="827" s="14" customFormat="1">
      <c r="B827" s="271"/>
      <c r="C827" s="272"/>
      <c r="D827" s="250" t="s">
        <v>160</v>
      </c>
      <c r="E827" s="273" t="s">
        <v>21</v>
      </c>
      <c r="F827" s="274" t="s">
        <v>1521</v>
      </c>
      <c r="G827" s="272"/>
      <c r="H827" s="273" t="s">
        <v>21</v>
      </c>
      <c r="I827" s="275"/>
      <c r="J827" s="272"/>
      <c r="K827" s="272"/>
      <c r="L827" s="276"/>
      <c r="M827" s="277"/>
      <c r="N827" s="278"/>
      <c r="O827" s="278"/>
      <c r="P827" s="278"/>
      <c r="Q827" s="278"/>
      <c r="R827" s="278"/>
      <c r="S827" s="278"/>
      <c r="T827" s="279"/>
      <c r="AT827" s="280" t="s">
        <v>160</v>
      </c>
      <c r="AU827" s="280" t="s">
        <v>81</v>
      </c>
      <c r="AV827" s="14" t="s">
        <v>78</v>
      </c>
      <c r="AW827" s="14" t="s">
        <v>35</v>
      </c>
      <c r="AX827" s="14" t="s">
        <v>71</v>
      </c>
      <c r="AY827" s="280" t="s">
        <v>150</v>
      </c>
    </row>
    <row r="828" s="12" customFormat="1">
      <c r="B828" s="248"/>
      <c r="C828" s="249"/>
      <c r="D828" s="250" t="s">
        <v>160</v>
      </c>
      <c r="E828" s="251" t="s">
        <v>21</v>
      </c>
      <c r="F828" s="252" t="s">
        <v>1522</v>
      </c>
      <c r="G828" s="249"/>
      <c r="H828" s="253">
        <v>1667.364</v>
      </c>
      <c r="I828" s="254"/>
      <c r="J828" s="249"/>
      <c r="K828" s="249"/>
      <c r="L828" s="255"/>
      <c r="M828" s="256"/>
      <c r="N828" s="257"/>
      <c r="O828" s="257"/>
      <c r="P828" s="257"/>
      <c r="Q828" s="257"/>
      <c r="R828" s="257"/>
      <c r="S828" s="257"/>
      <c r="T828" s="258"/>
      <c r="AT828" s="259" t="s">
        <v>160</v>
      </c>
      <c r="AU828" s="259" t="s">
        <v>81</v>
      </c>
      <c r="AV828" s="12" t="s">
        <v>81</v>
      </c>
      <c r="AW828" s="12" t="s">
        <v>35</v>
      </c>
      <c r="AX828" s="12" t="s">
        <v>78</v>
      </c>
      <c r="AY828" s="259" t="s">
        <v>150</v>
      </c>
    </row>
    <row r="829" s="1" customFormat="1" ht="16.5" customHeight="1">
      <c r="B829" s="47"/>
      <c r="C829" s="236" t="s">
        <v>1523</v>
      </c>
      <c r="D829" s="236" t="s">
        <v>153</v>
      </c>
      <c r="E829" s="237" t="s">
        <v>1524</v>
      </c>
      <c r="F829" s="238" t="s">
        <v>1525</v>
      </c>
      <c r="G829" s="239" t="s">
        <v>332</v>
      </c>
      <c r="H829" s="240">
        <v>1713.915</v>
      </c>
      <c r="I829" s="241"/>
      <c r="J829" s="242">
        <f>ROUND(I829*H829,2)</f>
        <v>0</v>
      </c>
      <c r="K829" s="238" t="s">
        <v>157</v>
      </c>
      <c r="L829" s="73"/>
      <c r="M829" s="243" t="s">
        <v>21</v>
      </c>
      <c r="N829" s="244" t="s">
        <v>42</v>
      </c>
      <c r="O829" s="48"/>
      <c r="P829" s="245">
        <f>O829*H829</f>
        <v>0</v>
      </c>
      <c r="Q829" s="245">
        <v>0</v>
      </c>
      <c r="R829" s="245">
        <f>Q829*H829</f>
        <v>0</v>
      </c>
      <c r="S829" s="245">
        <v>0</v>
      </c>
      <c r="T829" s="246">
        <f>S829*H829</f>
        <v>0</v>
      </c>
      <c r="AR829" s="25" t="s">
        <v>158</v>
      </c>
      <c r="AT829" s="25" t="s">
        <v>153</v>
      </c>
      <c r="AU829" s="25" t="s">
        <v>81</v>
      </c>
      <c r="AY829" s="25" t="s">
        <v>150</v>
      </c>
      <c r="BE829" s="247">
        <f>IF(N829="základní",J829,0)</f>
        <v>0</v>
      </c>
      <c r="BF829" s="247">
        <f>IF(N829="snížená",J829,0)</f>
        <v>0</v>
      </c>
      <c r="BG829" s="247">
        <f>IF(N829="zákl. přenesená",J829,0)</f>
        <v>0</v>
      </c>
      <c r="BH829" s="247">
        <f>IF(N829="sníž. přenesená",J829,0)</f>
        <v>0</v>
      </c>
      <c r="BI829" s="247">
        <f>IF(N829="nulová",J829,0)</f>
        <v>0</v>
      </c>
      <c r="BJ829" s="25" t="s">
        <v>78</v>
      </c>
      <c r="BK829" s="247">
        <f>ROUND(I829*H829,2)</f>
        <v>0</v>
      </c>
      <c r="BL829" s="25" t="s">
        <v>158</v>
      </c>
      <c r="BM829" s="25" t="s">
        <v>1526</v>
      </c>
    </row>
    <row r="830" s="12" customFormat="1">
      <c r="B830" s="248"/>
      <c r="C830" s="249"/>
      <c r="D830" s="250" t="s">
        <v>160</v>
      </c>
      <c r="E830" s="251" t="s">
        <v>21</v>
      </c>
      <c r="F830" s="252" t="s">
        <v>1527</v>
      </c>
      <c r="G830" s="249"/>
      <c r="H830" s="253">
        <v>1713.915</v>
      </c>
      <c r="I830" s="254"/>
      <c r="J830" s="249"/>
      <c r="K830" s="249"/>
      <c r="L830" s="255"/>
      <c r="M830" s="256"/>
      <c r="N830" s="257"/>
      <c r="O830" s="257"/>
      <c r="P830" s="257"/>
      <c r="Q830" s="257"/>
      <c r="R830" s="257"/>
      <c r="S830" s="257"/>
      <c r="T830" s="258"/>
      <c r="AT830" s="259" t="s">
        <v>160</v>
      </c>
      <c r="AU830" s="259" t="s">
        <v>81</v>
      </c>
      <c r="AV830" s="12" t="s">
        <v>81</v>
      </c>
      <c r="AW830" s="12" t="s">
        <v>35</v>
      </c>
      <c r="AX830" s="12" t="s">
        <v>78</v>
      </c>
      <c r="AY830" s="259" t="s">
        <v>150</v>
      </c>
    </row>
    <row r="831" s="1" customFormat="1" ht="25.5" customHeight="1">
      <c r="B831" s="47"/>
      <c r="C831" s="236" t="s">
        <v>1528</v>
      </c>
      <c r="D831" s="236" t="s">
        <v>153</v>
      </c>
      <c r="E831" s="237" t="s">
        <v>1529</v>
      </c>
      <c r="F831" s="238" t="s">
        <v>1530</v>
      </c>
      <c r="G831" s="239" t="s">
        <v>332</v>
      </c>
      <c r="H831" s="240">
        <v>1189.9010000000001</v>
      </c>
      <c r="I831" s="241"/>
      <c r="J831" s="242">
        <f>ROUND(I831*H831,2)</f>
        <v>0</v>
      </c>
      <c r="K831" s="238" t="s">
        <v>157</v>
      </c>
      <c r="L831" s="73"/>
      <c r="M831" s="243" t="s">
        <v>21</v>
      </c>
      <c r="N831" s="244" t="s">
        <v>42</v>
      </c>
      <c r="O831" s="48"/>
      <c r="P831" s="245">
        <f>O831*H831</f>
        <v>0</v>
      </c>
      <c r="Q831" s="245">
        <v>0</v>
      </c>
      <c r="R831" s="245">
        <f>Q831*H831</f>
        <v>0</v>
      </c>
      <c r="S831" s="245">
        <v>0</v>
      </c>
      <c r="T831" s="246">
        <f>S831*H831</f>
        <v>0</v>
      </c>
      <c r="AR831" s="25" t="s">
        <v>158</v>
      </c>
      <c r="AT831" s="25" t="s">
        <v>153</v>
      </c>
      <c r="AU831" s="25" t="s">
        <v>81</v>
      </c>
      <c r="AY831" s="25" t="s">
        <v>150</v>
      </c>
      <c r="BE831" s="247">
        <f>IF(N831="základní",J831,0)</f>
        <v>0</v>
      </c>
      <c r="BF831" s="247">
        <f>IF(N831="snížená",J831,0)</f>
        <v>0</v>
      </c>
      <c r="BG831" s="247">
        <f>IF(N831="zákl. přenesená",J831,0)</f>
        <v>0</v>
      </c>
      <c r="BH831" s="247">
        <f>IF(N831="sníž. přenesená",J831,0)</f>
        <v>0</v>
      </c>
      <c r="BI831" s="247">
        <f>IF(N831="nulová",J831,0)</f>
        <v>0</v>
      </c>
      <c r="BJ831" s="25" t="s">
        <v>78</v>
      </c>
      <c r="BK831" s="247">
        <f>ROUND(I831*H831,2)</f>
        <v>0</v>
      </c>
      <c r="BL831" s="25" t="s">
        <v>158</v>
      </c>
      <c r="BM831" s="25" t="s">
        <v>1531</v>
      </c>
    </row>
    <row r="832" s="12" customFormat="1">
      <c r="B832" s="248"/>
      <c r="C832" s="249"/>
      <c r="D832" s="250" t="s">
        <v>160</v>
      </c>
      <c r="E832" s="251" t="s">
        <v>21</v>
      </c>
      <c r="F832" s="252" t="s">
        <v>1532</v>
      </c>
      <c r="G832" s="249"/>
      <c r="H832" s="253">
        <v>1189.9010000000001</v>
      </c>
      <c r="I832" s="254"/>
      <c r="J832" s="249"/>
      <c r="K832" s="249"/>
      <c r="L832" s="255"/>
      <c r="M832" s="256"/>
      <c r="N832" s="257"/>
      <c r="O832" s="257"/>
      <c r="P832" s="257"/>
      <c r="Q832" s="257"/>
      <c r="R832" s="257"/>
      <c r="S832" s="257"/>
      <c r="T832" s="258"/>
      <c r="AT832" s="259" t="s">
        <v>160</v>
      </c>
      <c r="AU832" s="259" t="s">
        <v>81</v>
      </c>
      <c r="AV832" s="12" t="s">
        <v>81</v>
      </c>
      <c r="AW832" s="12" t="s">
        <v>35</v>
      </c>
      <c r="AX832" s="12" t="s">
        <v>78</v>
      </c>
      <c r="AY832" s="259" t="s">
        <v>150</v>
      </c>
    </row>
    <row r="833" s="1" customFormat="1" ht="25.5" customHeight="1">
      <c r="B833" s="47"/>
      <c r="C833" s="236" t="s">
        <v>1533</v>
      </c>
      <c r="D833" s="236" t="s">
        <v>153</v>
      </c>
      <c r="E833" s="237" t="s">
        <v>1534</v>
      </c>
      <c r="F833" s="238" t="s">
        <v>1535</v>
      </c>
      <c r="G833" s="239" t="s">
        <v>332</v>
      </c>
      <c r="H833" s="240">
        <v>135.661</v>
      </c>
      <c r="I833" s="241"/>
      <c r="J833" s="242">
        <f>ROUND(I833*H833,2)</f>
        <v>0</v>
      </c>
      <c r="K833" s="238" t="s">
        <v>157</v>
      </c>
      <c r="L833" s="73"/>
      <c r="M833" s="243" t="s">
        <v>21</v>
      </c>
      <c r="N833" s="244" t="s">
        <v>42</v>
      </c>
      <c r="O833" s="48"/>
      <c r="P833" s="245">
        <f>O833*H833</f>
        <v>0</v>
      </c>
      <c r="Q833" s="245">
        <v>0</v>
      </c>
      <c r="R833" s="245">
        <f>Q833*H833</f>
        <v>0</v>
      </c>
      <c r="S833" s="245">
        <v>0</v>
      </c>
      <c r="T833" s="246">
        <f>S833*H833</f>
        <v>0</v>
      </c>
      <c r="AR833" s="25" t="s">
        <v>158</v>
      </c>
      <c r="AT833" s="25" t="s">
        <v>153</v>
      </c>
      <c r="AU833" s="25" t="s">
        <v>81</v>
      </c>
      <c r="AY833" s="25" t="s">
        <v>150</v>
      </c>
      <c r="BE833" s="247">
        <f>IF(N833="základní",J833,0)</f>
        <v>0</v>
      </c>
      <c r="BF833" s="247">
        <f>IF(N833="snížená",J833,0)</f>
        <v>0</v>
      </c>
      <c r="BG833" s="247">
        <f>IF(N833="zákl. přenesená",J833,0)</f>
        <v>0</v>
      </c>
      <c r="BH833" s="247">
        <f>IF(N833="sníž. přenesená",J833,0)</f>
        <v>0</v>
      </c>
      <c r="BI833" s="247">
        <f>IF(N833="nulová",J833,0)</f>
        <v>0</v>
      </c>
      <c r="BJ833" s="25" t="s">
        <v>78</v>
      </c>
      <c r="BK833" s="247">
        <f>ROUND(I833*H833,2)</f>
        <v>0</v>
      </c>
      <c r="BL833" s="25" t="s">
        <v>158</v>
      </c>
      <c r="BM833" s="25" t="s">
        <v>1536</v>
      </c>
    </row>
    <row r="834" s="12" customFormat="1">
      <c r="B834" s="248"/>
      <c r="C834" s="249"/>
      <c r="D834" s="250" t="s">
        <v>160</v>
      </c>
      <c r="E834" s="251" t="s">
        <v>21</v>
      </c>
      <c r="F834" s="252" t="s">
        <v>1537</v>
      </c>
      <c r="G834" s="249"/>
      <c r="H834" s="253">
        <v>135.661</v>
      </c>
      <c r="I834" s="254"/>
      <c r="J834" s="249"/>
      <c r="K834" s="249"/>
      <c r="L834" s="255"/>
      <c r="M834" s="256"/>
      <c r="N834" s="257"/>
      <c r="O834" s="257"/>
      <c r="P834" s="257"/>
      <c r="Q834" s="257"/>
      <c r="R834" s="257"/>
      <c r="S834" s="257"/>
      <c r="T834" s="258"/>
      <c r="AT834" s="259" t="s">
        <v>160</v>
      </c>
      <c r="AU834" s="259" t="s">
        <v>81</v>
      </c>
      <c r="AV834" s="12" t="s">
        <v>81</v>
      </c>
      <c r="AW834" s="12" t="s">
        <v>35</v>
      </c>
      <c r="AX834" s="12" t="s">
        <v>78</v>
      </c>
      <c r="AY834" s="259" t="s">
        <v>150</v>
      </c>
    </row>
    <row r="835" s="1" customFormat="1" ht="25.5" customHeight="1">
      <c r="B835" s="47"/>
      <c r="C835" s="236" t="s">
        <v>1538</v>
      </c>
      <c r="D835" s="236" t="s">
        <v>153</v>
      </c>
      <c r="E835" s="237" t="s">
        <v>1539</v>
      </c>
      <c r="F835" s="238" t="s">
        <v>1540</v>
      </c>
      <c r="G835" s="239" t="s">
        <v>332</v>
      </c>
      <c r="H835" s="240">
        <v>387.012</v>
      </c>
      <c r="I835" s="241"/>
      <c r="J835" s="242">
        <f>ROUND(I835*H835,2)</f>
        <v>0</v>
      </c>
      <c r="K835" s="238" t="s">
        <v>157</v>
      </c>
      <c r="L835" s="73"/>
      <c r="M835" s="243" t="s">
        <v>21</v>
      </c>
      <c r="N835" s="244" t="s">
        <v>42</v>
      </c>
      <c r="O835" s="48"/>
      <c r="P835" s="245">
        <f>O835*H835</f>
        <v>0</v>
      </c>
      <c r="Q835" s="245">
        <v>0</v>
      </c>
      <c r="R835" s="245">
        <f>Q835*H835</f>
        <v>0</v>
      </c>
      <c r="S835" s="245">
        <v>0</v>
      </c>
      <c r="T835" s="246">
        <f>S835*H835</f>
        <v>0</v>
      </c>
      <c r="AR835" s="25" t="s">
        <v>158</v>
      </c>
      <c r="AT835" s="25" t="s">
        <v>153</v>
      </c>
      <c r="AU835" s="25" t="s">
        <v>81</v>
      </c>
      <c r="AY835" s="25" t="s">
        <v>150</v>
      </c>
      <c r="BE835" s="247">
        <f>IF(N835="základní",J835,0)</f>
        <v>0</v>
      </c>
      <c r="BF835" s="247">
        <f>IF(N835="snížená",J835,0)</f>
        <v>0</v>
      </c>
      <c r="BG835" s="247">
        <f>IF(N835="zákl. přenesená",J835,0)</f>
        <v>0</v>
      </c>
      <c r="BH835" s="247">
        <f>IF(N835="sníž. přenesená",J835,0)</f>
        <v>0</v>
      </c>
      <c r="BI835" s="247">
        <f>IF(N835="nulová",J835,0)</f>
        <v>0</v>
      </c>
      <c r="BJ835" s="25" t="s">
        <v>78</v>
      </c>
      <c r="BK835" s="247">
        <f>ROUND(I835*H835,2)</f>
        <v>0</v>
      </c>
      <c r="BL835" s="25" t="s">
        <v>158</v>
      </c>
      <c r="BM835" s="25" t="s">
        <v>1541</v>
      </c>
    </row>
    <row r="836" s="12" customFormat="1">
      <c r="B836" s="248"/>
      <c r="C836" s="249"/>
      <c r="D836" s="250" t="s">
        <v>160</v>
      </c>
      <c r="E836" s="251" t="s">
        <v>21</v>
      </c>
      <c r="F836" s="252" t="s">
        <v>1542</v>
      </c>
      <c r="G836" s="249"/>
      <c r="H836" s="253">
        <v>387.012</v>
      </c>
      <c r="I836" s="254"/>
      <c r="J836" s="249"/>
      <c r="K836" s="249"/>
      <c r="L836" s="255"/>
      <c r="M836" s="256"/>
      <c r="N836" s="257"/>
      <c r="O836" s="257"/>
      <c r="P836" s="257"/>
      <c r="Q836" s="257"/>
      <c r="R836" s="257"/>
      <c r="S836" s="257"/>
      <c r="T836" s="258"/>
      <c r="AT836" s="259" t="s">
        <v>160</v>
      </c>
      <c r="AU836" s="259" t="s">
        <v>81</v>
      </c>
      <c r="AV836" s="12" t="s">
        <v>81</v>
      </c>
      <c r="AW836" s="12" t="s">
        <v>35</v>
      </c>
      <c r="AX836" s="12" t="s">
        <v>78</v>
      </c>
      <c r="AY836" s="259" t="s">
        <v>150</v>
      </c>
    </row>
    <row r="837" s="11" customFormat="1" ht="29.88" customHeight="1">
      <c r="B837" s="220"/>
      <c r="C837" s="221"/>
      <c r="D837" s="222" t="s">
        <v>70</v>
      </c>
      <c r="E837" s="234" t="s">
        <v>1543</v>
      </c>
      <c r="F837" s="234" t="s">
        <v>1544</v>
      </c>
      <c r="G837" s="221"/>
      <c r="H837" s="221"/>
      <c r="I837" s="224"/>
      <c r="J837" s="235">
        <f>BK837</f>
        <v>0</v>
      </c>
      <c r="K837" s="221"/>
      <c r="L837" s="226"/>
      <c r="M837" s="227"/>
      <c r="N837" s="228"/>
      <c r="O837" s="228"/>
      <c r="P837" s="229">
        <f>P838</f>
        <v>0</v>
      </c>
      <c r="Q837" s="228"/>
      <c r="R837" s="229">
        <f>R838</f>
        <v>0</v>
      </c>
      <c r="S837" s="228"/>
      <c r="T837" s="230">
        <f>T838</f>
        <v>0</v>
      </c>
      <c r="AR837" s="231" t="s">
        <v>78</v>
      </c>
      <c r="AT837" s="232" t="s">
        <v>70</v>
      </c>
      <c r="AU837" s="232" t="s">
        <v>78</v>
      </c>
      <c r="AY837" s="231" t="s">
        <v>150</v>
      </c>
      <c r="BK837" s="233">
        <f>BK838</f>
        <v>0</v>
      </c>
    </row>
    <row r="838" s="1" customFormat="1" ht="38.25" customHeight="1">
      <c r="B838" s="47"/>
      <c r="C838" s="236" t="s">
        <v>1545</v>
      </c>
      <c r="D838" s="236" t="s">
        <v>153</v>
      </c>
      <c r="E838" s="237" t="s">
        <v>1546</v>
      </c>
      <c r="F838" s="238" t="s">
        <v>1547</v>
      </c>
      <c r="G838" s="239" t="s">
        <v>332</v>
      </c>
      <c r="H838" s="240">
        <v>1676.462</v>
      </c>
      <c r="I838" s="241"/>
      <c r="J838" s="242">
        <f>ROUND(I838*H838,2)</f>
        <v>0</v>
      </c>
      <c r="K838" s="238" t="s">
        <v>157</v>
      </c>
      <c r="L838" s="73"/>
      <c r="M838" s="243" t="s">
        <v>21</v>
      </c>
      <c r="N838" s="244" t="s">
        <v>42</v>
      </c>
      <c r="O838" s="48"/>
      <c r="P838" s="245">
        <f>O838*H838</f>
        <v>0</v>
      </c>
      <c r="Q838" s="245">
        <v>0</v>
      </c>
      <c r="R838" s="245">
        <f>Q838*H838</f>
        <v>0</v>
      </c>
      <c r="S838" s="245">
        <v>0</v>
      </c>
      <c r="T838" s="246">
        <f>S838*H838</f>
        <v>0</v>
      </c>
      <c r="AR838" s="25" t="s">
        <v>158</v>
      </c>
      <c r="AT838" s="25" t="s">
        <v>153</v>
      </c>
      <c r="AU838" s="25" t="s">
        <v>81</v>
      </c>
      <c r="AY838" s="25" t="s">
        <v>150</v>
      </c>
      <c r="BE838" s="247">
        <f>IF(N838="základní",J838,0)</f>
        <v>0</v>
      </c>
      <c r="BF838" s="247">
        <f>IF(N838="snížená",J838,0)</f>
        <v>0</v>
      </c>
      <c r="BG838" s="247">
        <f>IF(N838="zákl. přenesená",J838,0)</f>
        <v>0</v>
      </c>
      <c r="BH838" s="247">
        <f>IF(N838="sníž. přenesená",J838,0)</f>
        <v>0</v>
      </c>
      <c r="BI838" s="247">
        <f>IF(N838="nulová",J838,0)</f>
        <v>0</v>
      </c>
      <c r="BJ838" s="25" t="s">
        <v>78</v>
      </c>
      <c r="BK838" s="247">
        <f>ROUND(I838*H838,2)</f>
        <v>0</v>
      </c>
      <c r="BL838" s="25" t="s">
        <v>158</v>
      </c>
      <c r="BM838" s="25" t="s">
        <v>1548</v>
      </c>
    </row>
    <row r="839" s="11" customFormat="1" ht="37.44001" customHeight="1">
      <c r="B839" s="220"/>
      <c r="C839" s="221"/>
      <c r="D839" s="222" t="s">
        <v>70</v>
      </c>
      <c r="E839" s="223" t="s">
        <v>1549</v>
      </c>
      <c r="F839" s="223" t="s">
        <v>1550</v>
      </c>
      <c r="G839" s="221"/>
      <c r="H839" s="221"/>
      <c r="I839" s="224"/>
      <c r="J839" s="225">
        <f>BK839</f>
        <v>0</v>
      </c>
      <c r="K839" s="221"/>
      <c r="L839" s="226"/>
      <c r="M839" s="227"/>
      <c r="N839" s="228"/>
      <c r="O839" s="228"/>
      <c r="P839" s="229">
        <f>P840+P865+P869</f>
        <v>0</v>
      </c>
      <c r="Q839" s="228"/>
      <c r="R839" s="229">
        <f>R840+R865+R869</f>
        <v>4.5626184800000003</v>
      </c>
      <c r="S839" s="228"/>
      <c r="T839" s="230">
        <f>T840+T865+T869</f>
        <v>0</v>
      </c>
      <c r="AR839" s="231" t="s">
        <v>81</v>
      </c>
      <c r="AT839" s="232" t="s">
        <v>70</v>
      </c>
      <c r="AU839" s="232" t="s">
        <v>71</v>
      </c>
      <c r="AY839" s="231" t="s">
        <v>150</v>
      </c>
      <c r="BK839" s="233">
        <f>BK840+BK865+BK869</f>
        <v>0</v>
      </c>
    </row>
    <row r="840" s="11" customFormat="1" ht="19.92" customHeight="1">
      <c r="B840" s="220"/>
      <c r="C840" s="221"/>
      <c r="D840" s="222" t="s">
        <v>70</v>
      </c>
      <c r="E840" s="234" t="s">
        <v>1551</v>
      </c>
      <c r="F840" s="234" t="s">
        <v>1552</v>
      </c>
      <c r="G840" s="221"/>
      <c r="H840" s="221"/>
      <c r="I840" s="224"/>
      <c r="J840" s="235">
        <f>BK840</f>
        <v>0</v>
      </c>
      <c r="K840" s="221"/>
      <c r="L840" s="226"/>
      <c r="M840" s="227"/>
      <c r="N840" s="228"/>
      <c r="O840" s="228"/>
      <c r="P840" s="229">
        <f>SUM(P841:P864)</f>
        <v>0</v>
      </c>
      <c r="Q840" s="228"/>
      <c r="R840" s="229">
        <f>SUM(R841:R864)</f>
        <v>0.61136140000000005</v>
      </c>
      <c r="S840" s="228"/>
      <c r="T840" s="230">
        <f>SUM(T841:T864)</f>
        <v>0</v>
      </c>
      <c r="AR840" s="231" t="s">
        <v>81</v>
      </c>
      <c r="AT840" s="232" t="s">
        <v>70</v>
      </c>
      <c r="AU840" s="232" t="s">
        <v>78</v>
      </c>
      <c r="AY840" s="231" t="s">
        <v>150</v>
      </c>
      <c r="BK840" s="233">
        <f>SUM(BK841:BK864)</f>
        <v>0</v>
      </c>
    </row>
    <row r="841" s="1" customFormat="1" ht="25.5" customHeight="1">
      <c r="B841" s="47"/>
      <c r="C841" s="236" t="s">
        <v>1553</v>
      </c>
      <c r="D841" s="236" t="s">
        <v>153</v>
      </c>
      <c r="E841" s="237" t="s">
        <v>1554</v>
      </c>
      <c r="F841" s="238" t="s">
        <v>1555</v>
      </c>
      <c r="G841" s="239" t="s">
        <v>252</v>
      </c>
      <c r="H841" s="240">
        <v>129</v>
      </c>
      <c r="I841" s="241"/>
      <c r="J841" s="242">
        <f>ROUND(I841*H841,2)</f>
        <v>0</v>
      </c>
      <c r="K841" s="238" t="s">
        <v>157</v>
      </c>
      <c r="L841" s="73"/>
      <c r="M841" s="243" t="s">
        <v>21</v>
      </c>
      <c r="N841" s="244" t="s">
        <v>42</v>
      </c>
      <c r="O841" s="48"/>
      <c r="P841" s="245">
        <f>O841*H841</f>
        <v>0</v>
      </c>
      <c r="Q841" s="245">
        <v>0</v>
      </c>
      <c r="R841" s="245">
        <f>Q841*H841</f>
        <v>0</v>
      </c>
      <c r="S841" s="245">
        <v>0</v>
      </c>
      <c r="T841" s="246">
        <f>S841*H841</f>
        <v>0</v>
      </c>
      <c r="AR841" s="25" t="s">
        <v>231</v>
      </c>
      <c r="AT841" s="25" t="s">
        <v>153</v>
      </c>
      <c r="AU841" s="25" t="s">
        <v>81</v>
      </c>
      <c r="AY841" s="25" t="s">
        <v>150</v>
      </c>
      <c r="BE841" s="247">
        <f>IF(N841="základní",J841,0)</f>
        <v>0</v>
      </c>
      <c r="BF841" s="247">
        <f>IF(N841="snížená",J841,0)</f>
        <v>0</v>
      </c>
      <c r="BG841" s="247">
        <f>IF(N841="zákl. přenesená",J841,0)</f>
        <v>0</v>
      </c>
      <c r="BH841" s="247">
        <f>IF(N841="sníž. přenesená",J841,0)</f>
        <v>0</v>
      </c>
      <c r="BI841" s="247">
        <f>IF(N841="nulová",J841,0)</f>
        <v>0</v>
      </c>
      <c r="BJ841" s="25" t="s">
        <v>78</v>
      </c>
      <c r="BK841" s="247">
        <f>ROUND(I841*H841,2)</f>
        <v>0</v>
      </c>
      <c r="BL841" s="25" t="s">
        <v>231</v>
      </c>
      <c r="BM841" s="25" t="s">
        <v>1556</v>
      </c>
    </row>
    <row r="842" s="12" customFormat="1">
      <c r="B842" s="248"/>
      <c r="C842" s="249"/>
      <c r="D842" s="250" t="s">
        <v>160</v>
      </c>
      <c r="E842" s="251" t="s">
        <v>21</v>
      </c>
      <c r="F842" s="252" t="s">
        <v>1557</v>
      </c>
      <c r="G842" s="249"/>
      <c r="H842" s="253">
        <v>129</v>
      </c>
      <c r="I842" s="254"/>
      <c r="J842" s="249"/>
      <c r="K842" s="249"/>
      <c r="L842" s="255"/>
      <c r="M842" s="256"/>
      <c r="N842" s="257"/>
      <c r="O842" s="257"/>
      <c r="P842" s="257"/>
      <c r="Q842" s="257"/>
      <c r="R842" s="257"/>
      <c r="S842" s="257"/>
      <c r="T842" s="258"/>
      <c r="AT842" s="259" t="s">
        <v>160</v>
      </c>
      <c r="AU842" s="259" t="s">
        <v>81</v>
      </c>
      <c r="AV842" s="12" t="s">
        <v>81</v>
      </c>
      <c r="AW842" s="12" t="s">
        <v>35</v>
      </c>
      <c r="AX842" s="12" t="s">
        <v>78</v>
      </c>
      <c r="AY842" s="259" t="s">
        <v>150</v>
      </c>
    </row>
    <row r="843" s="1" customFormat="1" ht="25.5" customHeight="1">
      <c r="B843" s="47"/>
      <c r="C843" s="236" t="s">
        <v>1558</v>
      </c>
      <c r="D843" s="236" t="s">
        <v>153</v>
      </c>
      <c r="E843" s="237" t="s">
        <v>1559</v>
      </c>
      <c r="F843" s="238" t="s">
        <v>1560</v>
      </c>
      <c r="G843" s="239" t="s">
        <v>252</v>
      </c>
      <c r="H843" s="240">
        <v>258</v>
      </c>
      <c r="I843" s="241"/>
      <c r="J843" s="242">
        <f>ROUND(I843*H843,2)</f>
        <v>0</v>
      </c>
      <c r="K843" s="238" t="s">
        <v>157</v>
      </c>
      <c r="L843" s="73"/>
      <c r="M843" s="243" t="s">
        <v>21</v>
      </c>
      <c r="N843" s="244" t="s">
        <v>42</v>
      </c>
      <c r="O843" s="48"/>
      <c r="P843" s="245">
        <f>O843*H843</f>
        <v>0</v>
      </c>
      <c r="Q843" s="245">
        <v>0</v>
      </c>
      <c r="R843" s="245">
        <f>Q843*H843</f>
        <v>0</v>
      </c>
      <c r="S843" s="245">
        <v>0</v>
      </c>
      <c r="T843" s="246">
        <f>S843*H843</f>
        <v>0</v>
      </c>
      <c r="AR843" s="25" t="s">
        <v>231</v>
      </c>
      <c r="AT843" s="25" t="s">
        <v>153</v>
      </c>
      <c r="AU843" s="25" t="s">
        <v>81</v>
      </c>
      <c r="AY843" s="25" t="s">
        <v>150</v>
      </c>
      <c r="BE843" s="247">
        <f>IF(N843="základní",J843,0)</f>
        <v>0</v>
      </c>
      <c r="BF843" s="247">
        <f>IF(N843="snížená",J843,0)</f>
        <v>0</v>
      </c>
      <c r="BG843" s="247">
        <f>IF(N843="zákl. přenesená",J843,0)</f>
        <v>0</v>
      </c>
      <c r="BH843" s="247">
        <f>IF(N843="sníž. přenesená",J843,0)</f>
        <v>0</v>
      </c>
      <c r="BI843" s="247">
        <f>IF(N843="nulová",J843,0)</f>
        <v>0</v>
      </c>
      <c r="BJ843" s="25" t="s">
        <v>78</v>
      </c>
      <c r="BK843" s="247">
        <f>ROUND(I843*H843,2)</f>
        <v>0</v>
      </c>
      <c r="BL843" s="25" t="s">
        <v>231</v>
      </c>
      <c r="BM843" s="25" t="s">
        <v>1561</v>
      </c>
    </row>
    <row r="844" s="12" customFormat="1">
      <c r="B844" s="248"/>
      <c r="C844" s="249"/>
      <c r="D844" s="250" t="s">
        <v>160</v>
      </c>
      <c r="E844" s="251" t="s">
        <v>21</v>
      </c>
      <c r="F844" s="252" t="s">
        <v>1562</v>
      </c>
      <c r="G844" s="249"/>
      <c r="H844" s="253">
        <v>258</v>
      </c>
      <c r="I844" s="254"/>
      <c r="J844" s="249"/>
      <c r="K844" s="249"/>
      <c r="L844" s="255"/>
      <c r="M844" s="256"/>
      <c r="N844" s="257"/>
      <c r="O844" s="257"/>
      <c r="P844" s="257"/>
      <c r="Q844" s="257"/>
      <c r="R844" s="257"/>
      <c r="S844" s="257"/>
      <c r="T844" s="258"/>
      <c r="AT844" s="259" t="s">
        <v>160</v>
      </c>
      <c r="AU844" s="259" t="s">
        <v>81</v>
      </c>
      <c r="AV844" s="12" t="s">
        <v>81</v>
      </c>
      <c r="AW844" s="12" t="s">
        <v>35</v>
      </c>
      <c r="AX844" s="12" t="s">
        <v>78</v>
      </c>
      <c r="AY844" s="259" t="s">
        <v>150</v>
      </c>
    </row>
    <row r="845" s="1" customFormat="1" ht="16.5" customHeight="1">
      <c r="B845" s="47"/>
      <c r="C845" s="236" t="s">
        <v>1563</v>
      </c>
      <c r="D845" s="236" t="s">
        <v>153</v>
      </c>
      <c r="E845" s="237" t="s">
        <v>1564</v>
      </c>
      <c r="F845" s="238" t="s">
        <v>1565</v>
      </c>
      <c r="G845" s="239" t="s">
        <v>252</v>
      </c>
      <c r="H845" s="240">
        <v>137.542</v>
      </c>
      <c r="I845" s="241"/>
      <c r="J845" s="242">
        <f>ROUND(I845*H845,2)</f>
        <v>0</v>
      </c>
      <c r="K845" s="238" t="s">
        <v>157</v>
      </c>
      <c r="L845" s="73"/>
      <c r="M845" s="243" t="s">
        <v>21</v>
      </c>
      <c r="N845" s="244" t="s">
        <v>42</v>
      </c>
      <c r="O845" s="48"/>
      <c r="P845" s="245">
        <f>O845*H845</f>
        <v>0</v>
      </c>
      <c r="Q845" s="245">
        <v>0</v>
      </c>
      <c r="R845" s="245">
        <f>Q845*H845</f>
        <v>0</v>
      </c>
      <c r="S845" s="245">
        <v>0</v>
      </c>
      <c r="T845" s="246">
        <f>S845*H845</f>
        <v>0</v>
      </c>
      <c r="AR845" s="25" t="s">
        <v>231</v>
      </c>
      <c r="AT845" s="25" t="s">
        <v>153</v>
      </c>
      <c r="AU845" s="25" t="s">
        <v>81</v>
      </c>
      <c r="AY845" s="25" t="s">
        <v>150</v>
      </c>
      <c r="BE845" s="247">
        <f>IF(N845="základní",J845,0)</f>
        <v>0</v>
      </c>
      <c r="BF845" s="247">
        <f>IF(N845="snížená",J845,0)</f>
        <v>0</v>
      </c>
      <c r="BG845" s="247">
        <f>IF(N845="zákl. přenesená",J845,0)</f>
        <v>0</v>
      </c>
      <c r="BH845" s="247">
        <f>IF(N845="sníž. přenesená",J845,0)</f>
        <v>0</v>
      </c>
      <c r="BI845" s="247">
        <f>IF(N845="nulová",J845,0)</f>
        <v>0</v>
      </c>
      <c r="BJ845" s="25" t="s">
        <v>78</v>
      </c>
      <c r="BK845" s="247">
        <f>ROUND(I845*H845,2)</f>
        <v>0</v>
      </c>
      <c r="BL845" s="25" t="s">
        <v>231</v>
      </c>
      <c r="BM845" s="25" t="s">
        <v>1566</v>
      </c>
    </row>
    <row r="846" s="12" customFormat="1">
      <c r="B846" s="248"/>
      <c r="C846" s="249"/>
      <c r="D846" s="250" t="s">
        <v>160</v>
      </c>
      <c r="E846" s="251" t="s">
        <v>21</v>
      </c>
      <c r="F846" s="252" t="s">
        <v>1567</v>
      </c>
      <c r="G846" s="249"/>
      <c r="H846" s="253">
        <v>126.90000000000001</v>
      </c>
      <c r="I846" s="254"/>
      <c r="J846" s="249"/>
      <c r="K846" s="249"/>
      <c r="L846" s="255"/>
      <c r="M846" s="256"/>
      <c r="N846" s="257"/>
      <c r="O846" s="257"/>
      <c r="P846" s="257"/>
      <c r="Q846" s="257"/>
      <c r="R846" s="257"/>
      <c r="S846" s="257"/>
      <c r="T846" s="258"/>
      <c r="AT846" s="259" t="s">
        <v>160</v>
      </c>
      <c r="AU846" s="259" t="s">
        <v>81</v>
      </c>
      <c r="AV846" s="12" t="s">
        <v>81</v>
      </c>
      <c r="AW846" s="12" t="s">
        <v>35</v>
      </c>
      <c r="AX846" s="12" t="s">
        <v>71</v>
      </c>
      <c r="AY846" s="259" t="s">
        <v>150</v>
      </c>
    </row>
    <row r="847" s="12" customFormat="1">
      <c r="B847" s="248"/>
      <c r="C847" s="249"/>
      <c r="D847" s="250" t="s">
        <v>160</v>
      </c>
      <c r="E847" s="251" t="s">
        <v>21</v>
      </c>
      <c r="F847" s="252" t="s">
        <v>1568</v>
      </c>
      <c r="G847" s="249"/>
      <c r="H847" s="253">
        <v>10.642</v>
      </c>
      <c r="I847" s="254"/>
      <c r="J847" s="249"/>
      <c r="K847" s="249"/>
      <c r="L847" s="255"/>
      <c r="M847" s="256"/>
      <c r="N847" s="257"/>
      <c r="O847" s="257"/>
      <c r="P847" s="257"/>
      <c r="Q847" s="257"/>
      <c r="R847" s="257"/>
      <c r="S847" s="257"/>
      <c r="T847" s="258"/>
      <c r="AT847" s="259" t="s">
        <v>160</v>
      </c>
      <c r="AU847" s="259" t="s">
        <v>81</v>
      </c>
      <c r="AV847" s="12" t="s">
        <v>81</v>
      </c>
      <c r="AW847" s="12" t="s">
        <v>35</v>
      </c>
      <c r="AX847" s="12" t="s">
        <v>71</v>
      </c>
      <c r="AY847" s="259" t="s">
        <v>150</v>
      </c>
    </row>
    <row r="848" s="13" customFormat="1">
      <c r="B848" s="260"/>
      <c r="C848" s="261"/>
      <c r="D848" s="250" t="s">
        <v>160</v>
      </c>
      <c r="E848" s="262" t="s">
        <v>21</v>
      </c>
      <c r="F848" s="263" t="s">
        <v>164</v>
      </c>
      <c r="G848" s="261"/>
      <c r="H848" s="264">
        <v>137.542</v>
      </c>
      <c r="I848" s="265"/>
      <c r="J848" s="261"/>
      <c r="K848" s="261"/>
      <c r="L848" s="266"/>
      <c r="M848" s="267"/>
      <c r="N848" s="268"/>
      <c r="O848" s="268"/>
      <c r="P848" s="268"/>
      <c r="Q848" s="268"/>
      <c r="R848" s="268"/>
      <c r="S848" s="268"/>
      <c r="T848" s="269"/>
      <c r="AT848" s="270" t="s">
        <v>160</v>
      </c>
      <c r="AU848" s="270" t="s">
        <v>81</v>
      </c>
      <c r="AV848" s="13" t="s">
        <v>158</v>
      </c>
      <c r="AW848" s="13" t="s">
        <v>35</v>
      </c>
      <c r="AX848" s="13" t="s">
        <v>78</v>
      </c>
      <c r="AY848" s="270" t="s">
        <v>150</v>
      </c>
    </row>
    <row r="849" s="1" customFormat="1" ht="16.5" customHeight="1">
      <c r="B849" s="47"/>
      <c r="C849" s="236" t="s">
        <v>1569</v>
      </c>
      <c r="D849" s="236" t="s">
        <v>153</v>
      </c>
      <c r="E849" s="237" t="s">
        <v>1570</v>
      </c>
      <c r="F849" s="238" t="s">
        <v>1571</v>
      </c>
      <c r="G849" s="239" t="s">
        <v>252</v>
      </c>
      <c r="H849" s="240">
        <v>275.084</v>
      </c>
      <c r="I849" s="241"/>
      <c r="J849" s="242">
        <f>ROUND(I849*H849,2)</f>
        <v>0</v>
      </c>
      <c r="K849" s="238" t="s">
        <v>157</v>
      </c>
      <c r="L849" s="73"/>
      <c r="M849" s="243" t="s">
        <v>21</v>
      </c>
      <c r="N849" s="244" t="s">
        <v>42</v>
      </c>
      <c r="O849" s="48"/>
      <c r="P849" s="245">
        <f>O849*H849</f>
        <v>0</v>
      </c>
      <c r="Q849" s="245">
        <v>0</v>
      </c>
      <c r="R849" s="245">
        <f>Q849*H849</f>
        <v>0</v>
      </c>
      <c r="S849" s="245">
        <v>0</v>
      </c>
      <c r="T849" s="246">
        <f>S849*H849</f>
        <v>0</v>
      </c>
      <c r="AR849" s="25" t="s">
        <v>231</v>
      </c>
      <c r="AT849" s="25" t="s">
        <v>153</v>
      </c>
      <c r="AU849" s="25" t="s">
        <v>81</v>
      </c>
      <c r="AY849" s="25" t="s">
        <v>150</v>
      </c>
      <c r="BE849" s="247">
        <f>IF(N849="základní",J849,0)</f>
        <v>0</v>
      </c>
      <c r="BF849" s="247">
        <f>IF(N849="snížená",J849,0)</f>
        <v>0</v>
      </c>
      <c r="BG849" s="247">
        <f>IF(N849="zákl. přenesená",J849,0)</f>
        <v>0</v>
      </c>
      <c r="BH849" s="247">
        <f>IF(N849="sníž. přenesená",J849,0)</f>
        <v>0</v>
      </c>
      <c r="BI849" s="247">
        <f>IF(N849="nulová",J849,0)</f>
        <v>0</v>
      </c>
      <c r="BJ849" s="25" t="s">
        <v>78</v>
      </c>
      <c r="BK849" s="247">
        <f>ROUND(I849*H849,2)</f>
        <v>0</v>
      </c>
      <c r="BL849" s="25" t="s">
        <v>231</v>
      </c>
      <c r="BM849" s="25" t="s">
        <v>1572</v>
      </c>
    </row>
    <row r="850" s="12" customFormat="1">
      <c r="B850" s="248"/>
      <c r="C850" s="249"/>
      <c r="D850" s="250" t="s">
        <v>160</v>
      </c>
      <c r="E850" s="251" t="s">
        <v>21</v>
      </c>
      <c r="F850" s="252" t="s">
        <v>1573</v>
      </c>
      <c r="G850" s="249"/>
      <c r="H850" s="253">
        <v>275.084</v>
      </c>
      <c r="I850" s="254"/>
      <c r="J850" s="249"/>
      <c r="K850" s="249"/>
      <c r="L850" s="255"/>
      <c r="M850" s="256"/>
      <c r="N850" s="257"/>
      <c r="O850" s="257"/>
      <c r="P850" s="257"/>
      <c r="Q850" s="257"/>
      <c r="R850" s="257"/>
      <c r="S850" s="257"/>
      <c r="T850" s="258"/>
      <c r="AT850" s="259" t="s">
        <v>160</v>
      </c>
      <c r="AU850" s="259" t="s">
        <v>81</v>
      </c>
      <c r="AV850" s="12" t="s">
        <v>81</v>
      </c>
      <c r="AW850" s="12" t="s">
        <v>35</v>
      </c>
      <c r="AX850" s="12" t="s">
        <v>78</v>
      </c>
      <c r="AY850" s="259" t="s">
        <v>150</v>
      </c>
    </row>
    <row r="851" s="1" customFormat="1" ht="16.5" customHeight="1">
      <c r="B851" s="47"/>
      <c r="C851" s="285" t="s">
        <v>1574</v>
      </c>
      <c r="D851" s="285" t="s">
        <v>329</v>
      </c>
      <c r="E851" s="286" t="s">
        <v>1575</v>
      </c>
      <c r="F851" s="287" t="s">
        <v>1576</v>
      </c>
      <c r="G851" s="288" t="s">
        <v>332</v>
      </c>
      <c r="H851" s="289">
        <v>0.067000000000000004</v>
      </c>
      <c r="I851" s="290"/>
      <c r="J851" s="291">
        <f>ROUND(I851*H851,2)</f>
        <v>0</v>
      </c>
      <c r="K851" s="287" t="s">
        <v>157</v>
      </c>
      <c r="L851" s="292"/>
      <c r="M851" s="293" t="s">
        <v>21</v>
      </c>
      <c r="N851" s="294" t="s">
        <v>42</v>
      </c>
      <c r="O851" s="48"/>
      <c r="P851" s="245">
        <f>O851*H851</f>
        <v>0</v>
      </c>
      <c r="Q851" s="245">
        <v>1</v>
      </c>
      <c r="R851" s="245">
        <f>Q851*H851</f>
        <v>0.067000000000000004</v>
      </c>
      <c r="S851" s="245">
        <v>0</v>
      </c>
      <c r="T851" s="246">
        <f>S851*H851</f>
        <v>0</v>
      </c>
      <c r="AR851" s="25" t="s">
        <v>414</v>
      </c>
      <c r="AT851" s="25" t="s">
        <v>329</v>
      </c>
      <c r="AU851" s="25" t="s">
        <v>81</v>
      </c>
      <c r="AY851" s="25" t="s">
        <v>150</v>
      </c>
      <c r="BE851" s="247">
        <f>IF(N851="základní",J851,0)</f>
        <v>0</v>
      </c>
      <c r="BF851" s="247">
        <f>IF(N851="snížená",J851,0)</f>
        <v>0</v>
      </c>
      <c r="BG851" s="247">
        <f>IF(N851="zákl. přenesená",J851,0)</f>
        <v>0</v>
      </c>
      <c r="BH851" s="247">
        <f>IF(N851="sníž. přenesená",J851,0)</f>
        <v>0</v>
      </c>
      <c r="BI851" s="247">
        <f>IF(N851="nulová",J851,0)</f>
        <v>0</v>
      </c>
      <c r="BJ851" s="25" t="s">
        <v>78</v>
      </c>
      <c r="BK851" s="247">
        <f>ROUND(I851*H851,2)</f>
        <v>0</v>
      </c>
      <c r="BL851" s="25" t="s">
        <v>231</v>
      </c>
      <c r="BM851" s="25" t="s">
        <v>1577</v>
      </c>
    </row>
    <row r="852" s="12" customFormat="1">
      <c r="B852" s="248"/>
      <c r="C852" s="249"/>
      <c r="D852" s="250" t="s">
        <v>160</v>
      </c>
      <c r="E852" s="251" t="s">
        <v>21</v>
      </c>
      <c r="F852" s="252" t="s">
        <v>1578</v>
      </c>
      <c r="G852" s="249"/>
      <c r="H852" s="253">
        <v>0.067000000000000004</v>
      </c>
      <c r="I852" s="254"/>
      <c r="J852" s="249"/>
      <c r="K852" s="249"/>
      <c r="L852" s="255"/>
      <c r="M852" s="256"/>
      <c r="N852" s="257"/>
      <c r="O852" s="257"/>
      <c r="P852" s="257"/>
      <c r="Q852" s="257"/>
      <c r="R852" s="257"/>
      <c r="S852" s="257"/>
      <c r="T852" s="258"/>
      <c r="AT852" s="259" t="s">
        <v>160</v>
      </c>
      <c r="AU852" s="259" t="s">
        <v>81</v>
      </c>
      <c r="AV852" s="12" t="s">
        <v>81</v>
      </c>
      <c r="AW852" s="12" t="s">
        <v>35</v>
      </c>
      <c r="AX852" s="12" t="s">
        <v>78</v>
      </c>
      <c r="AY852" s="259" t="s">
        <v>150</v>
      </c>
    </row>
    <row r="853" s="1" customFormat="1" ht="16.5" customHeight="1">
      <c r="B853" s="47"/>
      <c r="C853" s="285" t="s">
        <v>1579</v>
      </c>
      <c r="D853" s="285" t="s">
        <v>329</v>
      </c>
      <c r="E853" s="286" t="s">
        <v>1580</v>
      </c>
      <c r="F853" s="287" t="s">
        <v>1581</v>
      </c>
      <c r="G853" s="288" t="s">
        <v>332</v>
      </c>
      <c r="H853" s="289">
        <v>0.45300000000000001</v>
      </c>
      <c r="I853" s="290"/>
      <c r="J853" s="291">
        <f>ROUND(I853*H853,2)</f>
        <v>0</v>
      </c>
      <c r="K853" s="287" t="s">
        <v>157</v>
      </c>
      <c r="L853" s="292"/>
      <c r="M853" s="293" t="s">
        <v>21</v>
      </c>
      <c r="N853" s="294" t="s">
        <v>42</v>
      </c>
      <c r="O853" s="48"/>
      <c r="P853" s="245">
        <f>O853*H853</f>
        <v>0</v>
      </c>
      <c r="Q853" s="245">
        <v>1</v>
      </c>
      <c r="R853" s="245">
        <f>Q853*H853</f>
        <v>0.45300000000000001</v>
      </c>
      <c r="S853" s="245">
        <v>0</v>
      </c>
      <c r="T853" s="246">
        <f>S853*H853</f>
        <v>0</v>
      </c>
      <c r="AR853" s="25" t="s">
        <v>414</v>
      </c>
      <c r="AT853" s="25" t="s">
        <v>329</v>
      </c>
      <c r="AU853" s="25" t="s">
        <v>81</v>
      </c>
      <c r="AY853" s="25" t="s">
        <v>150</v>
      </c>
      <c r="BE853" s="247">
        <f>IF(N853="základní",J853,0)</f>
        <v>0</v>
      </c>
      <c r="BF853" s="247">
        <f>IF(N853="snížená",J853,0)</f>
        <v>0</v>
      </c>
      <c r="BG853" s="247">
        <f>IF(N853="zákl. přenesená",J853,0)</f>
        <v>0</v>
      </c>
      <c r="BH853" s="247">
        <f>IF(N853="sníž. přenesená",J853,0)</f>
        <v>0</v>
      </c>
      <c r="BI853" s="247">
        <f>IF(N853="nulová",J853,0)</f>
        <v>0</v>
      </c>
      <c r="BJ853" s="25" t="s">
        <v>78</v>
      </c>
      <c r="BK853" s="247">
        <f>ROUND(I853*H853,2)</f>
        <v>0</v>
      </c>
      <c r="BL853" s="25" t="s">
        <v>231</v>
      </c>
      <c r="BM853" s="25" t="s">
        <v>1582</v>
      </c>
    </row>
    <row r="854" s="12" customFormat="1">
      <c r="B854" s="248"/>
      <c r="C854" s="249"/>
      <c r="D854" s="250" t="s">
        <v>160</v>
      </c>
      <c r="E854" s="251" t="s">
        <v>21</v>
      </c>
      <c r="F854" s="252" t="s">
        <v>1583</v>
      </c>
      <c r="G854" s="249"/>
      <c r="H854" s="253">
        <v>0.45300000000000001</v>
      </c>
      <c r="I854" s="254"/>
      <c r="J854" s="249"/>
      <c r="K854" s="249"/>
      <c r="L854" s="255"/>
      <c r="M854" s="256"/>
      <c r="N854" s="257"/>
      <c r="O854" s="257"/>
      <c r="P854" s="257"/>
      <c r="Q854" s="257"/>
      <c r="R854" s="257"/>
      <c r="S854" s="257"/>
      <c r="T854" s="258"/>
      <c r="AT854" s="259" t="s">
        <v>160</v>
      </c>
      <c r="AU854" s="259" t="s">
        <v>81</v>
      </c>
      <c r="AV854" s="12" t="s">
        <v>81</v>
      </c>
      <c r="AW854" s="12" t="s">
        <v>35</v>
      </c>
      <c r="AX854" s="12" t="s">
        <v>78</v>
      </c>
      <c r="AY854" s="259" t="s">
        <v>150</v>
      </c>
    </row>
    <row r="855" s="1" customFormat="1" ht="16.5" customHeight="1">
      <c r="B855" s="47"/>
      <c r="C855" s="236" t="s">
        <v>1584</v>
      </c>
      <c r="D855" s="236" t="s">
        <v>153</v>
      </c>
      <c r="E855" s="237" t="s">
        <v>1585</v>
      </c>
      <c r="F855" s="238" t="s">
        <v>1586</v>
      </c>
      <c r="G855" s="239" t="s">
        <v>252</v>
      </c>
      <c r="H855" s="240">
        <v>1094.1500000000001</v>
      </c>
      <c r="I855" s="241"/>
      <c r="J855" s="242">
        <f>ROUND(I855*H855,2)</f>
        <v>0</v>
      </c>
      <c r="K855" s="238" t="s">
        <v>21</v>
      </c>
      <c r="L855" s="73"/>
      <c r="M855" s="243" t="s">
        <v>21</v>
      </c>
      <c r="N855" s="244" t="s">
        <v>42</v>
      </c>
      <c r="O855" s="48"/>
      <c r="P855" s="245">
        <f>O855*H855</f>
        <v>0</v>
      </c>
      <c r="Q855" s="245">
        <v>0</v>
      </c>
      <c r="R855" s="245">
        <f>Q855*H855</f>
        <v>0</v>
      </c>
      <c r="S855" s="245">
        <v>0</v>
      </c>
      <c r="T855" s="246">
        <f>S855*H855</f>
        <v>0</v>
      </c>
      <c r="AR855" s="25" t="s">
        <v>231</v>
      </c>
      <c r="AT855" s="25" t="s">
        <v>153</v>
      </c>
      <c r="AU855" s="25" t="s">
        <v>81</v>
      </c>
      <c r="AY855" s="25" t="s">
        <v>150</v>
      </c>
      <c r="BE855" s="247">
        <f>IF(N855="základní",J855,0)</f>
        <v>0</v>
      </c>
      <c r="BF855" s="247">
        <f>IF(N855="snížená",J855,0)</f>
        <v>0</v>
      </c>
      <c r="BG855" s="247">
        <f>IF(N855="zákl. přenesená",J855,0)</f>
        <v>0</v>
      </c>
      <c r="BH855" s="247">
        <f>IF(N855="sníž. přenesená",J855,0)</f>
        <v>0</v>
      </c>
      <c r="BI855" s="247">
        <f>IF(N855="nulová",J855,0)</f>
        <v>0</v>
      </c>
      <c r="BJ855" s="25" t="s">
        <v>78</v>
      </c>
      <c r="BK855" s="247">
        <f>ROUND(I855*H855,2)</f>
        <v>0</v>
      </c>
      <c r="BL855" s="25" t="s">
        <v>231</v>
      </c>
      <c r="BM855" s="25" t="s">
        <v>1587</v>
      </c>
    </row>
    <row r="856" s="14" customFormat="1">
      <c r="B856" s="271"/>
      <c r="C856" s="272"/>
      <c r="D856" s="250" t="s">
        <v>160</v>
      </c>
      <c r="E856" s="273" t="s">
        <v>21</v>
      </c>
      <c r="F856" s="274" t="s">
        <v>1588</v>
      </c>
      <c r="G856" s="272"/>
      <c r="H856" s="273" t="s">
        <v>21</v>
      </c>
      <c r="I856" s="275"/>
      <c r="J856" s="272"/>
      <c r="K856" s="272"/>
      <c r="L856" s="276"/>
      <c r="M856" s="277"/>
      <c r="N856" s="278"/>
      <c r="O856" s="278"/>
      <c r="P856" s="278"/>
      <c r="Q856" s="278"/>
      <c r="R856" s="278"/>
      <c r="S856" s="278"/>
      <c r="T856" s="279"/>
      <c r="AT856" s="280" t="s">
        <v>160</v>
      </c>
      <c r="AU856" s="280" t="s">
        <v>81</v>
      </c>
      <c r="AV856" s="14" t="s">
        <v>78</v>
      </c>
      <c r="AW856" s="14" t="s">
        <v>35</v>
      </c>
      <c r="AX856" s="14" t="s">
        <v>71</v>
      </c>
      <c r="AY856" s="280" t="s">
        <v>150</v>
      </c>
    </row>
    <row r="857" s="12" customFormat="1">
      <c r="B857" s="248"/>
      <c r="C857" s="249"/>
      <c r="D857" s="250" t="s">
        <v>160</v>
      </c>
      <c r="E857" s="251" t="s">
        <v>21</v>
      </c>
      <c r="F857" s="252" t="s">
        <v>1589</v>
      </c>
      <c r="G857" s="249"/>
      <c r="H857" s="253">
        <v>1094.1500000000001</v>
      </c>
      <c r="I857" s="254"/>
      <c r="J857" s="249"/>
      <c r="K857" s="249"/>
      <c r="L857" s="255"/>
      <c r="M857" s="256"/>
      <c r="N857" s="257"/>
      <c r="O857" s="257"/>
      <c r="P857" s="257"/>
      <c r="Q857" s="257"/>
      <c r="R857" s="257"/>
      <c r="S857" s="257"/>
      <c r="T857" s="258"/>
      <c r="AT857" s="259" t="s">
        <v>160</v>
      </c>
      <c r="AU857" s="259" t="s">
        <v>81</v>
      </c>
      <c r="AV857" s="12" t="s">
        <v>81</v>
      </c>
      <c r="AW857" s="12" t="s">
        <v>35</v>
      </c>
      <c r="AX857" s="12" t="s">
        <v>78</v>
      </c>
      <c r="AY857" s="259" t="s">
        <v>150</v>
      </c>
    </row>
    <row r="858" s="1" customFormat="1" ht="16.5" customHeight="1">
      <c r="B858" s="47"/>
      <c r="C858" s="236" t="s">
        <v>1590</v>
      </c>
      <c r="D858" s="236" t="s">
        <v>153</v>
      </c>
      <c r="E858" s="237" t="s">
        <v>1591</v>
      </c>
      <c r="F858" s="238" t="s">
        <v>1592</v>
      </c>
      <c r="G858" s="239" t="s">
        <v>252</v>
      </c>
      <c r="H858" s="240">
        <v>3308.5999999999999</v>
      </c>
      <c r="I858" s="241"/>
      <c r="J858" s="242">
        <f>ROUND(I858*H858,2)</f>
        <v>0</v>
      </c>
      <c r="K858" s="238" t="s">
        <v>21</v>
      </c>
      <c r="L858" s="73"/>
      <c r="M858" s="243" t="s">
        <v>21</v>
      </c>
      <c r="N858" s="244" t="s">
        <v>42</v>
      </c>
      <c r="O858" s="48"/>
      <c r="P858" s="245">
        <f>O858*H858</f>
        <v>0</v>
      </c>
      <c r="Q858" s="245">
        <v>0</v>
      </c>
      <c r="R858" s="245">
        <f>Q858*H858</f>
        <v>0</v>
      </c>
      <c r="S858" s="245">
        <v>0</v>
      </c>
      <c r="T858" s="246">
        <f>S858*H858</f>
        <v>0</v>
      </c>
      <c r="AR858" s="25" t="s">
        <v>231</v>
      </c>
      <c r="AT858" s="25" t="s">
        <v>153</v>
      </c>
      <c r="AU858" s="25" t="s">
        <v>81</v>
      </c>
      <c r="AY858" s="25" t="s">
        <v>150</v>
      </c>
      <c r="BE858" s="247">
        <f>IF(N858="základní",J858,0)</f>
        <v>0</v>
      </c>
      <c r="BF858" s="247">
        <f>IF(N858="snížená",J858,0)</f>
        <v>0</v>
      </c>
      <c r="BG858" s="247">
        <f>IF(N858="zákl. přenesená",J858,0)</f>
        <v>0</v>
      </c>
      <c r="BH858" s="247">
        <f>IF(N858="sníž. přenesená",J858,0)</f>
        <v>0</v>
      </c>
      <c r="BI858" s="247">
        <f>IF(N858="nulová",J858,0)</f>
        <v>0</v>
      </c>
      <c r="BJ858" s="25" t="s">
        <v>78</v>
      </c>
      <c r="BK858" s="247">
        <f>ROUND(I858*H858,2)</f>
        <v>0</v>
      </c>
      <c r="BL858" s="25" t="s">
        <v>231</v>
      </c>
      <c r="BM858" s="25" t="s">
        <v>1593</v>
      </c>
    </row>
    <row r="859" s="12" customFormat="1">
      <c r="B859" s="248"/>
      <c r="C859" s="249"/>
      <c r="D859" s="250" t="s">
        <v>160</v>
      </c>
      <c r="E859" s="251" t="s">
        <v>21</v>
      </c>
      <c r="F859" s="252" t="s">
        <v>1594</v>
      </c>
      <c r="G859" s="249"/>
      <c r="H859" s="253">
        <v>3308.5999999999999</v>
      </c>
      <c r="I859" s="254"/>
      <c r="J859" s="249"/>
      <c r="K859" s="249"/>
      <c r="L859" s="255"/>
      <c r="M859" s="256"/>
      <c r="N859" s="257"/>
      <c r="O859" s="257"/>
      <c r="P859" s="257"/>
      <c r="Q859" s="257"/>
      <c r="R859" s="257"/>
      <c r="S859" s="257"/>
      <c r="T859" s="258"/>
      <c r="AT859" s="259" t="s">
        <v>160</v>
      </c>
      <c r="AU859" s="259" t="s">
        <v>81</v>
      </c>
      <c r="AV859" s="12" t="s">
        <v>81</v>
      </c>
      <c r="AW859" s="12" t="s">
        <v>35</v>
      </c>
      <c r="AX859" s="12" t="s">
        <v>78</v>
      </c>
      <c r="AY859" s="259" t="s">
        <v>150</v>
      </c>
    </row>
    <row r="860" s="1" customFormat="1" ht="16.5" customHeight="1">
      <c r="B860" s="47"/>
      <c r="C860" s="236" t="s">
        <v>1595</v>
      </c>
      <c r="D860" s="236" t="s">
        <v>153</v>
      </c>
      <c r="E860" s="237" t="s">
        <v>1596</v>
      </c>
      <c r="F860" s="238" t="s">
        <v>1597</v>
      </c>
      <c r="G860" s="239" t="s">
        <v>252</v>
      </c>
      <c r="H860" s="240">
        <v>132.40799999999999</v>
      </c>
      <c r="I860" s="241"/>
      <c r="J860" s="242">
        <f>ROUND(I860*H860,2)</f>
        <v>0</v>
      </c>
      <c r="K860" s="238" t="s">
        <v>157</v>
      </c>
      <c r="L860" s="73"/>
      <c r="M860" s="243" t="s">
        <v>21</v>
      </c>
      <c r="N860" s="244" t="s">
        <v>42</v>
      </c>
      <c r="O860" s="48"/>
      <c r="P860" s="245">
        <f>O860*H860</f>
        <v>0</v>
      </c>
      <c r="Q860" s="245">
        <v>0</v>
      </c>
      <c r="R860" s="245">
        <f>Q860*H860</f>
        <v>0</v>
      </c>
      <c r="S860" s="245">
        <v>0</v>
      </c>
      <c r="T860" s="246">
        <f>S860*H860</f>
        <v>0</v>
      </c>
      <c r="AR860" s="25" t="s">
        <v>231</v>
      </c>
      <c r="AT860" s="25" t="s">
        <v>153</v>
      </c>
      <c r="AU860" s="25" t="s">
        <v>81</v>
      </c>
      <c r="AY860" s="25" t="s">
        <v>150</v>
      </c>
      <c r="BE860" s="247">
        <f>IF(N860="základní",J860,0)</f>
        <v>0</v>
      </c>
      <c r="BF860" s="247">
        <f>IF(N860="snížená",J860,0)</f>
        <v>0</v>
      </c>
      <c r="BG860" s="247">
        <f>IF(N860="zákl. přenesená",J860,0)</f>
        <v>0</v>
      </c>
      <c r="BH860" s="247">
        <f>IF(N860="sníž. přenesená",J860,0)</f>
        <v>0</v>
      </c>
      <c r="BI860" s="247">
        <f>IF(N860="nulová",J860,0)</f>
        <v>0</v>
      </c>
      <c r="BJ860" s="25" t="s">
        <v>78</v>
      </c>
      <c r="BK860" s="247">
        <f>ROUND(I860*H860,2)</f>
        <v>0</v>
      </c>
      <c r="BL860" s="25" t="s">
        <v>231</v>
      </c>
      <c r="BM860" s="25" t="s">
        <v>1598</v>
      </c>
    </row>
    <row r="861" s="12" customFormat="1">
      <c r="B861" s="248"/>
      <c r="C861" s="249"/>
      <c r="D861" s="250" t="s">
        <v>160</v>
      </c>
      <c r="E861" s="251" t="s">
        <v>21</v>
      </c>
      <c r="F861" s="252" t="s">
        <v>1599</v>
      </c>
      <c r="G861" s="249"/>
      <c r="H861" s="253">
        <v>132.40799999999999</v>
      </c>
      <c r="I861" s="254"/>
      <c r="J861" s="249"/>
      <c r="K861" s="249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160</v>
      </c>
      <c r="AU861" s="259" t="s">
        <v>81</v>
      </c>
      <c r="AV861" s="12" t="s">
        <v>81</v>
      </c>
      <c r="AW861" s="12" t="s">
        <v>35</v>
      </c>
      <c r="AX861" s="12" t="s">
        <v>78</v>
      </c>
      <c r="AY861" s="259" t="s">
        <v>150</v>
      </c>
    </row>
    <row r="862" s="1" customFormat="1" ht="16.5" customHeight="1">
      <c r="B862" s="47"/>
      <c r="C862" s="285" t="s">
        <v>1600</v>
      </c>
      <c r="D862" s="285" t="s">
        <v>329</v>
      </c>
      <c r="E862" s="286" t="s">
        <v>1601</v>
      </c>
      <c r="F862" s="287" t="s">
        <v>1602</v>
      </c>
      <c r="G862" s="288" t="s">
        <v>252</v>
      </c>
      <c r="H862" s="289">
        <v>152.26900000000001</v>
      </c>
      <c r="I862" s="290"/>
      <c r="J862" s="291">
        <f>ROUND(I862*H862,2)</f>
        <v>0</v>
      </c>
      <c r="K862" s="287" t="s">
        <v>157</v>
      </c>
      <c r="L862" s="292"/>
      <c r="M862" s="293" t="s">
        <v>21</v>
      </c>
      <c r="N862" s="294" t="s">
        <v>42</v>
      </c>
      <c r="O862" s="48"/>
      <c r="P862" s="245">
        <f>O862*H862</f>
        <v>0</v>
      </c>
      <c r="Q862" s="245">
        <v>0.00059999999999999995</v>
      </c>
      <c r="R862" s="245">
        <f>Q862*H862</f>
        <v>0.091361399999999995</v>
      </c>
      <c r="S862" s="245">
        <v>0</v>
      </c>
      <c r="T862" s="246">
        <f>S862*H862</f>
        <v>0</v>
      </c>
      <c r="AR862" s="25" t="s">
        <v>414</v>
      </c>
      <c r="AT862" s="25" t="s">
        <v>329</v>
      </c>
      <c r="AU862" s="25" t="s">
        <v>81</v>
      </c>
      <c r="AY862" s="25" t="s">
        <v>150</v>
      </c>
      <c r="BE862" s="247">
        <f>IF(N862="základní",J862,0)</f>
        <v>0</v>
      </c>
      <c r="BF862" s="247">
        <f>IF(N862="snížená",J862,0)</f>
        <v>0</v>
      </c>
      <c r="BG862" s="247">
        <f>IF(N862="zákl. přenesená",J862,0)</f>
        <v>0</v>
      </c>
      <c r="BH862" s="247">
        <f>IF(N862="sníž. přenesená",J862,0)</f>
        <v>0</v>
      </c>
      <c r="BI862" s="247">
        <f>IF(N862="nulová",J862,0)</f>
        <v>0</v>
      </c>
      <c r="BJ862" s="25" t="s">
        <v>78</v>
      </c>
      <c r="BK862" s="247">
        <f>ROUND(I862*H862,2)</f>
        <v>0</v>
      </c>
      <c r="BL862" s="25" t="s">
        <v>231</v>
      </c>
      <c r="BM862" s="25" t="s">
        <v>1603</v>
      </c>
    </row>
    <row r="863" s="12" customFormat="1">
      <c r="B863" s="248"/>
      <c r="C863" s="249"/>
      <c r="D863" s="250" t="s">
        <v>160</v>
      </c>
      <c r="E863" s="251" t="s">
        <v>21</v>
      </c>
      <c r="F863" s="252" t="s">
        <v>1604</v>
      </c>
      <c r="G863" s="249"/>
      <c r="H863" s="253">
        <v>152.26900000000001</v>
      </c>
      <c r="I863" s="254"/>
      <c r="J863" s="249"/>
      <c r="K863" s="249"/>
      <c r="L863" s="255"/>
      <c r="M863" s="256"/>
      <c r="N863" s="257"/>
      <c r="O863" s="257"/>
      <c r="P863" s="257"/>
      <c r="Q863" s="257"/>
      <c r="R863" s="257"/>
      <c r="S863" s="257"/>
      <c r="T863" s="258"/>
      <c r="AT863" s="259" t="s">
        <v>160</v>
      </c>
      <c r="AU863" s="259" t="s">
        <v>81</v>
      </c>
      <c r="AV863" s="12" t="s">
        <v>81</v>
      </c>
      <c r="AW863" s="12" t="s">
        <v>35</v>
      </c>
      <c r="AX863" s="12" t="s">
        <v>78</v>
      </c>
      <c r="AY863" s="259" t="s">
        <v>150</v>
      </c>
    </row>
    <row r="864" s="1" customFormat="1" ht="38.25" customHeight="1">
      <c r="B864" s="47"/>
      <c r="C864" s="236" t="s">
        <v>1605</v>
      </c>
      <c r="D864" s="236" t="s">
        <v>153</v>
      </c>
      <c r="E864" s="237" t="s">
        <v>1606</v>
      </c>
      <c r="F864" s="238" t="s">
        <v>1607</v>
      </c>
      <c r="G864" s="239" t="s">
        <v>332</v>
      </c>
      <c r="H864" s="240">
        <v>0.61099999999999999</v>
      </c>
      <c r="I864" s="241"/>
      <c r="J864" s="242">
        <f>ROUND(I864*H864,2)</f>
        <v>0</v>
      </c>
      <c r="K864" s="238" t="s">
        <v>157</v>
      </c>
      <c r="L864" s="73"/>
      <c r="M864" s="243" t="s">
        <v>21</v>
      </c>
      <c r="N864" s="244" t="s">
        <v>42</v>
      </c>
      <c r="O864" s="48"/>
      <c r="P864" s="245">
        <f>O864*H864</f>
        <v>0</v>
      </c>
      <c r="Q864" s="245">
        <v>0</v>
      </c>
      <c r="R864" s="245">
        <f>Q864*H864</f>
        <v>0</v>
      </c>
      <c r="S864" s="245">
        <v>0</v>
      </c>
      <c r="T864" s="246">
        <f>S864*H864</f>
        <v>0</v>
      </c>
      <c r="AR864" s="25" t="s">
        <v>231</v>
      </c>
      <c r="AT864" s="25" t="s">
        <v>153</v>
      </c>
      <c r="AU864" s="25" t="s">
        <v>81</v>
      </c>
      <c r="AY864" s="25" t="s">
        <v>150</v>
      </c>
      <c r="BE864" s="247">
        <f>IF(N864="základní",J864,0)</f>
        <v>0</v>
      </c>
      <c r="BF864" s="247">
        <f>IF(N864="snížená",J864,0)</f>
        <v>0</v>
      </c>
      <c r="BG864" s="247">
        <f>IF(N864="zákl. přenesená",J864,0)</f>
        <v>0</v>
      </c>
      <c r="BH864" s="247">
        <f>IF(N864="sníž. přenesená",J864,0)</f>
        <v>0</v>
      </c>
      <c r="BI864" s="247">
        <f>IF(N864="nulová",J864,0)</f>
        <v>0</v>
      </c>
      <c r="BJ864" s="25" t="s">
        <v>78</v>
      </c>
      <c r="BK864" s="247">
        <f>ROUND(I864*H864,2)</f>
        <v>0</v>
      </c>
      <c r="BL864" s="25" t="s">
        <v>231</v>
      </c>
      <c r="BM864" s="25" t="s">
        <v>1608</v>
      </c>
    </row>
    <row r="865" s="11" customFormat="1" ht="29.88" customHeight="1">
      <c r="B865" s="220"/>
      <c r="C865" s="221"/>
      <c r="D865" s="222" t="s">
        <v>70</v>
      </c>
      <c r="E865" s="234" t="s">
        <v>1609</v>
      </c>
      <c r="F865" s="234" t="s">
        <v>1610</v>
      </c>
      <c r="G865" s="221"/>
      <c r="H865" s="221"/>
      <c r="I865" s="224"/>
      <c r="J865" s="235">
        <f>BK865</f>
        <v>0</v>
      </c>
      <c r="K865" s="221"/>
      <c r="L865" s="226"/>
      <c r="M865" s="227"/>
      <c r="N865" s="228"/>
      <c r="O865" s="228"/>
      <c r="P865" s="229">
        <f>SUM(P866:P868)</f>
        <v>0</v>
      </c>
      <c r="Q865" s="228"/>
      <c r="R865" s="229">
        <f>SUM(R866:R868)</f>
        <v>0.26523999999999998</v>
      </c>
      <c r="S865" s="228"/>
      <c r="T865" s="230">
        <f>SUM(T866:T868)</f>
        <v>0</v>
      </c>
      <c r="AR865" s="231" t="s">
        <v>81</v>
      </c>
      <c r="AT865" s="232" t="s">
        <v>70</v>
      </c>
      <c r="AU865" s="232" t="s">
        <v>78</v>
      </c>
      <c r="AY865" s="231" t="s">
        <v>150</v>
      </c>
      <c r="BK865" s="233">
        <f>SUM(BK866:BK868)</f>
        <v>0</v>
      </c>
    </row>
    <row r="866" s="1" customFormat="1" ht="25.5" customHeight="1">
      <c r="B866" s="47"/>
      <c r="C866" s="236" t="s">
        <v>1611</v>
      </c>
      <c r="D866" s="236" t="s">
        <v>153</v>
      </c>
      <c r="E866" s="237" t="s">
        <v>1612</v>
      </c>
      <c r="F866" s="238" t="s">
        <v>1613</v>
      </c>
      <c r="G866" s="239" t="s">
        <v>297</v>
      </c>
      <c r="H866" s="240">
        <v>279.19999999999999</v>
      </c>
      <c r="I866" s="241"/>
      <c r="J866" s="242">
        <f>ROUND(I866*H866,2)</f>
        <v>0</v>
      </c>
      <c r="K866" s="238" t="s">
        <v>157</v>
      </c>
      <c r="L866" s="73"/>
      <c r="M866" s="243" t="s">
        <v>21</v>
      </c>
      <c r="N866" s="244" t="s">
        <v>42</v>
      </c>
      <c r="O866" s="48"/>
      <c r="P866" s="245">
        <f>O866*H866</f>
        <v>0</v>
      </c>
      <c r="Q866" s="245">
        <v>0.00095</v>
      </c>
      <c r="R866" s="245">
        <f>Q866*H866</f>
        <v>0.26523999999999998</v>
      </c>
      <c r="S866" s="245">
        <v>0</v>
      </c>
      <c r="T866" s="246">
        <f>S866*H866</f>
        <v>0</v>
      </c>
      <c r="AR866" s="25" t="s">
        <v>231</v>
      </c>
      <c r="AT866" s="25" t="s">
        <v>153</v>
      </c>
      <c r="AU866" s="25" t="s">
        <v>81</v>
      </c>
      <c r="AY866" s="25" t="s">
        <v>150</v>
      </c>
      <c r="BE866" s="247">
        <f>IF(N866="základní",J866,0)</f>
        <v>0</v>
      </c>
      <c r="BF866" s="247">
        <f>IF(N866="snížená",J866,0)</f>
        <v>0</v>
      </c>
      <c r="BG866" s="247">
        <f>IF(N866="zákl. přenesená",J866,0)</f>
        <v>0</v>
      </c>
      <c r="BH866" s="247">
        <f>IF(N866="sníž. přenesená",J866,0)</f>
        <v>0</v>
      </c>
      <c r="BI866" s="247">
        <f>IF(N866="nulová",J866,0)</f>
        <v>0</v>
      </c>
      <c r="BJ866" s="25" t="s">
        <v>78</v>
      </c>
      <c r="BK866" s="247">
        <f>ROUND(I866*H866,2)</f>
        <v>0</v>
      </c>
      <c r="BL866" s="25" t="s">
        <v>231</v>
      </c>
      <c r="BM866" s="25" t="s">
        <v>1614</v>
      </c>
    </row>
    <row r="867" s="14" customFormat="1">
      <c r="B867" s="271"/>
      <c r="C867" s="272"/>
      <c r="D867" s="250" t="s">
        <v>160</v>
      </c>
      <c r="E867" s="273" t="s">
        <v>21</v>
      </c>
      <c r="F867" s="274" t="s">
        <v>1615</v>
      </c>
      <c r="G867" s="272"/>
      <c r="H867" s="273" t="s">
        <v>21</v>
      </c>
      <c r="I867" s="275"/>
      <c r="J867" s="272"/>
      <c r="K867" s="272"/>
      <c r="L867" s="276"/>
      <c r="M867" s="277"/>
      <c r="N867" s="278"/>
      <c r="O867" s="278"/>
      <c r="P867" s="278"/>
      <c r="Q867" s="278"/>
      <c r="R867" s="278"/>
      <c r="S867" s="278"/>
      <c r="T867" s="279"/>
      <c r="AT867" s="280" t="s">
        <v>160</v>
      </c>
      <c r="AU867" s="280" t="s">
        <v>81</v>
      </c>
      <c r="AV867" s="14" t="s">
        <v>78</v>
      </c>
      <c r="AW867" s="14" t="s">
        <v>35</v>
      </c>
      <c r="AX867" s="14" t="s">
        <v>71</v>
      </c>
      <c r="AY867" s="280" t="s">
        <v>150</v>
      </c>
    </row>
    <row r="868" s="12" customFormat="1">
      <c r="B868" s="248"/>
      <c r="C868" s="249"/>
      <c r="D868" s="250" t="s">
        <v>160</v>
      </c>
      <c r="E868" s="251" t="s">
        <v>21</v>
      </c>
      <c r="F868" s="252" t="s">
        <v>1096</v>
      </c>
      <c r="G868" s="249"/>
      <c r="H868" s="253">
        <v>279.19999999999999</v>
      </c>
      <c r="I868" s="254"/>
      <c r="J868" s="249"/>
      <c r="K868" s="249"/>
      <c r="L868" s="255"/>
      <c r="M868" s="256"/>
      <c r="N868" s="257"/>
      <c r="O868" s="257"/>
      <c r="P868" s="257"/>
      <c r="Q868" s="257"/>
      <c r="R868" s="257"/>
      <c r="S868" s="257"/>
      <c r="T868" s="258"/>
      <c r="AT868" s="259" t="s">
        <v>160</v>
      </c>
      <c r="AU868" s="259" t="s">
        <v>81</v>
      </c>
      <c r="AV868" s="12" t="s">
        <v>81</v>
      </c>
      <c r="AW868" s="12" t="s">
        <v>35</v>
      </c>
      <c r="AX868" s="12" t="s">
        <v>78</v>
      </c>
      <c r="AY868" s="259" t="s">
        <v>150</v>
      </c>
    </row>
    <row r="869" s="11" customFormat="1" ht="29.88" customHeight="1">
      <c r="B869" s="220"/>
      <c r="C869" s="221"/>
      <c r="D869" s="222" t="s">
        <v>70</v>
      </c>
      <c r="E869" s="234" t="s">
        <v>1616</v>
      </c>
      <c r="F869" s="234" t="s">
        <v>1617</v>
      </c>
      <c r="G869" s="221"/>
      <c r="H869" s="221"/>
      <c r="I869" s="224"/>
      <c r="J869" s="235">
        <f>BK869</f>
        <v>0</v>
      </c>
      <c r="K869" s="221"/>
      <c r="L869" s="226"/>
      <c r="M869" s="227"/>
      <c r="N869" s="228"/>
      <c r="O869" s="228"/>
      <c r="P869" s="229">
        <f>SUM(P870:P875)</f>
        <v>0</v>
      </c>
      <c r="Q869" s="228"/>
      <c r="R869" s="229">
        <f>SUM(R870:R875)</f>
        <v>3.6860170800000001</v>
      </c>
      <c r="S869" s="228"/>
      <c r="T869" s="230">
        <f>SUM(T870:T875)</f>
        <v>0</v>
      </c>
      <c r="AR869" s="231" t="s">
        <v>81</v>
      </c>
      <c r="AT869" s="232" t="s">
        <v>70</v>
      </c>
      <c r="AU869" s="232" t="s">
        <v>78</v>
      </c>
      <c r="AY869" s="231" t="s">
        <v>150</v>
      </c>
      <c r="BK869" s="233">
        <f>SUM(BK870:BK875)</f>
        <v>0</v>
      </c>
    </row>
    <row r="870" s="1" customFormat="1" ht="38.25" customHeight="1">
      <c r="B870" s="47"/>
      <c r="C870" s="236" t="s">
        <v>1618</v>
      </c>
      <c r="D870" s="236" t="s">
        <v>153</v>
      </c>
      <c r="E870" s="237" t="s">
        <v>1619</v>
      </c>
      <c r="F870" s="238" t="s">
        <v>1620</v>
      </c>
      <c r="G870" s="239" t="s">
        <v>252</v>
      </c>
      <c r="H870" s="240">
        <v>169.64599999999999</v>
      </c>
      <c r="I870" s="241"/>
      <c r="J870" s="242">
        <f>ROUND(I870*H870,2)</f>
        <v>0</v>
      </c>
      <c r="K870" s="238" t="s">
        <v>157</v>
      </c>
      <c r="L870" s="73"/>
      <c r="M870" s="243" t="s">
        <v>21</v>
      </c>
      <c r="N870" s="244" t="s">
        <v>42</v>
      </c>
      <c r="O870" s="48"/>
      <c r="P870" s="245">
        <f>O870*H870</f>
        <v>0</v>
      </c>
      <c r="Q870" s="245">
        <v>0.021160000000000002</v>
      </c>
      <c r="R870" s="245">
        <f>Q870*H870</f>
        <v>3.5897093600000001</v>
      </c>
      <c r="S870" s="245">
        <v>0</v>
      </c>
      <c r="T870" s="246">
        <f>S870*H870</f>
        <v>0</v>
      </c>
      <c r="AR870" s="25" t="s">
        <v>231</v>
      </c>
      <c r="AT870" s="25" t="s">
        <v>153</v>
      </c>
      <c r="AU870" s="25" t="s">
        <v>81</v>
      </c>
      <c r="AY870" s="25" t="s">
        <v>150</v>
      </c>
      <c r="BE870" s="247">
        <f>IF(N870="základní",J870,0)</f>
        <v>0</v>
      </c>
      <c r="BF870" s="247">
        <f>IF(N870="snížená",J870,0)</f>
        <v>0</v>
      </c>
      <c r="BG870" s="247">
        <f>IF(N870="zákl. přenesená",J870,0)</f>
        <v>0</v>
      </c>
      <c r="BH870" s="247">
        <f>IF(N870="sníž. přenesená",J870,0)</f>
        <v>0</v>
      </c>
      <c r="BI870" s="247">
        <f>IF(N870="nulová",J870,0)</f>
        <v>0</v>
      </c>
      <c r="BJ870" s="25" t="s">
        <v>78</v>
      </c>
      <c r="BK870" s="247">
        <f>ROUND(I870*H870,2)</f>
        <v>0</v>
      </c>
      <c r="BL870" s="25" t="s">
        <v>231</v>
      </c>
      <c r="BM870" s="25" t="s">
        <v>1621</v>
      </c>
    </row>
    <row r="871" s="12" customFormat="1">
      <c r="B871" s="248"/>
      <c r="C871" s="249"/>
      <c r="D871" s="250" t="s">
        <v>160</v>
      </c>
      <c r="E871" s="251" t="s">
        <v>21</v>
      </c>
      <c r="F871" s="252" t="s">
        <v>1622</v>
      </c>
      <c r="G871" s="249"/>
      <c r="H871" s="253">
        <v>169.64599999999999</v>
      </c>
      <c r="I871" s="254"/>
      <c r="J871" s="249"/>
      <c r="K871" s="249"/>
      <c r="L871" s="255"/>
      <c r="M871" s="256"/>
      <c r="N871" s="257"/>
      <c r="O871" s="257"/>
      <c r="P871" s="257"/>
      <c r="Q871" s="257"/>
      <c r="R871" s="257"/>
      <c r="S871" s="257"/>
      <c r="T871" s="258"/>
      <c r="AT871" s="259" t="s">
        <v>160</v>
      </c>
      <c r="AU871" s="259" t="s">
        <v>81</v>
      </c>
      <c r="AV871" s="12" t="s">
        <v>81</v>
      </c>
      <c r="AW871" s="12" t="s">
        <v>35</v>
      </c>
      <c r="AX871" s="12" t="s">
        <v>78</v>
      </c>
      <c r="AY871" s="259" t="s">
        <v>150</v>
      </c>
    </row>
    <row r="872" s="1" customFormat="1" ht="25.5" customHeight="1">
      <c r="B872" s="47"/>
      <c r="C872" s="236" t="s">
        <v>1623</v>
      </c>
      <c r="D872" s="236" t="s">
        <v>153</v>
      </c>
      <c r="E872" s="237" t="s">
        <v>1624</v>
      </c>
      <c r="F872" s="238" t="s">
        <v>1625</v>
      </c>
      <c r="G872" s="239" t="s">
        <v>252</v>
      </c>
      <c r="H872" s="240">
        <v>566.51599999999996</v>
      </c>
      <c r="I872" s="241"/>
      <c r="J872" s="242">
        <f>ROUND(I872*H872,2)</f>
        <v>0</v>
      </c>
      <c r="K872" s="238" t="s">
        <v>157</v>
      </c>
      <c r="L872" s="73"/>
      <c r="M872" s="243" t="s">
        <v>21</v>
      </c>
      <c r="N872" s="244" t="s">
        <v>42</v>
      </c>
      <c r="O872" s="48"/>
      <c r="P872" s="245">
        <f>O872*H872</f>
        <v>0</v>
      </c>
      <c r="Q872" s="245">
        <v>0.00017000000000000001</v>
      </c>
      <c r="R872" s="245">
        <f>Q872*H872</f>
        <v>0.096307719999999999</v>
      </c>
      <c r="S872" s="245">
        <v>0</v>
      </c>
      <c r="T872" s="246">
        <f>S872*H872</f>
        <v>0</v>
      </c>
      <c r="AR872" s="25" t="s">
        <v>231</v>
      </c>
      <c r="AT872" s="25" t="s">
        <v>153</v>
      </c>
      <c r="AU872" s="25" t="s">
        <v>81</v>
      </c>
      <c r="AY872" s="25" t="s">
        <v>150</v>
      </c>
      <c r="BE872" s="247">
        <f>IF(N872="základní",J872,0)</f>
        <v>0</v>
      </c>
      <c r="BF872" s="247">
        <f>IF(N872="snížená",J872,0)</f>
        <v>0</v>
      </c>
      <c r="BG872" s="247">
        <f>IF(N872="zákl. přenesená",J872,0)</f>
        <v>0</v>
      </c>
      <c r="BH872" s="247">
        <f>IF(N872="sníž. přenesená",J872,0)</f>
        <v>0</v>
      </c>
      <c r="BI872" s="247">
        <f>IF(N872="nulová",J872,0)</f>
        <v>0</v>
      </c>
      <c r="BJ872" s="25" t="s">
        <v>78</v>
      </c>
      <c r="BK872" s="247">
        <f>ROUND(I872*H872,2)</f>
        <v>0</v>
      </c>
      <c r="BL872" s="25" t="s">
        <v>231</v>
      </c>
      <c r="BM872" s="25" t="s">
        <v>1626</v>
      </c>
    </row>
    <row r="873" s="12" customFormat="1">
      <c r="B873" s="248"/>
      <c r="C873" s="249"/>
      <c r="D873" s="250" t="s">
        <v>160</v>
      </c>
      <c r="E873" s="251" t="s">
        <v>21</v>
      </c>
      <c r="F873" s="252" t="s">
        <v>1627</v>
      </c>
      <c r="G873" s="249"/>
      <c r="H873" s="253">
        <v>396.87</v>
      </c>
      <c r="I873" s="254"/>
      <c r="J873" s="249"/>
      <c r="K873" s="249"/>
      <c r="L873" s="255"/>
      <c r="M873" s="256"/>
      <c r="N873" s="257"/>
      <c r="O873" s="257"/>
      <c r="P873" s="257"/>
      <c r="Q873" s="257"/>
      <c r="R873" s="257"/>
      <c r="S873" s="257"/>
      <c r="T873" s="258"/>
      <c r="AT873" s="259" t="s">
        <v>160</v>
      </c>
      <c r="AU873" s="259" t="s">
        <v>81</v>
      </c>
      <c r="AV873" s="12" t="s">
        <v>81</v>
      </c>
      <c r="AW873" s="12" t="s">
        <v>35</v>
      </c>
      <c r="AX873" s="12" t="s">
        <v>71</v>
      </c>
      <c r="AY873" s="259" t="s">
        <v>150</v>
      </c>
    </row>
    <row r="874" s="12" customFormat="1">
      <c r="B874" s="248"/>
      <c r="C874" s="249"/>
      <c r="D874" s="250" t="s">
        <v>160</v>
      </c>
      <c r="E874" s="251" t="s">
        <v>21</v>
      </c>
      <c r="F874" s="252" t="s">
        <v>1622</v>
      </c>
      <c r="G874" s="249"/>
      <c r="H874" s="253">
        <v>169.64599999999999</v>
      </c>
      <c r="I874" s="254"/>
      <c r="J874" s="249"/>
      <c r="K874" s="249"/>
      <c r="L874" s="255"/>
      <c r="M874" s="256"/>
      <c r="N874" s="257"/>
      <c r="O874" s="257"/>
      <c r="P874" s="257"/>
      <c r="Q874" s="257"/>
      <c r="R874" s="257"/>
      <c r="S874" s="257"/>
      <c r="T874" s="258"/>
      <c r="AT874" s="259" t="s">
        <v>160</v>
      </c>
      <c r="AU874" s="259" t="s">
        <v>81</v>
      </c>
      <c r="AV874" s="12" t="s">
        <v>81</v>
      </c>
      <c r="AW874" s="12" t="s">
        <v>35</v>
      </c>
      <c r="AX874" s="12" t="s">
        <v>71</v>
      </c>
      <c r="AY874" s="259" t="s">
        <v>150</v>
      </c>
    </row>
    <row r="875" s="13" customFormat="1">
      <c r="B875" s="260"/>
      <c r="C875" s="261"/>
      <c r="D875" s="250" t="s">
        <v>160</v>
      </c>
      <c r="E875" s="262" t="s">
        <v>21</v>
      </c>
      <c r="F875" s="263" t="s">
        <v>164</v>
      </c>
      <c r="G875" s="261"/>
      <c r="H875" s="264">
        <v>566.51599999999996</v>
      </c>
      <c r="I875" s="265"/>
      <c r="J875" s="261"/>
      <c r="K875" s="261"/>
      <c r="L875" s="266"/>
      <c r="M875" s="306"/>
      <c r="N875" s="307"/>
      <c r="O875" s="307"/>
      <c r="P875" s="307"/>
      <c r="Q875" s="307"/>
      <c r="R875" s="307"/>
      <c r="S875" s="307"/>
      <c r="T875" s="308"/>
      <c r="AT875" s="270" t="s">
        <v>160</v>
      </c>
      <c r="AU875" s="270" t="s">
        <v>81</v>
      </c>
      <c r="AV875" s="13" t="s">
        <v>158</v>
      </c>
      <c r="AW875" s="13" t="s">
        <v>35</v>
      </c>
      <c r="AX875" s="13" t="s">
        <v>78</v>
      </c>
      <c r="AY875" s="270" t="s">
        <v>150</v>
      </c>
    </row>
    <row r="876" s="1" customFormat="1" ht="6.96" customHeight="1">
      <c r="B876" s="68"/>
      <c r="C876" s="69"/>
      <c r="D876" s="69"/>
      <c r="E876" s="69"/>
      <c r="F876" s="69"/>
      <c r="G876" s="69"/>
      <c r="H876" s="69"/>
      <c r="I876" s="179"/>
      <c r="J876" s="69"/>
      <c r="K876" s="69"/>
      <c r="L876" s="73"/>
    </row>
  </sheetData>
  <sheetProtection sheet="1" autoFilter="0" formatColumns="0" formatRows="0" objects="1" scenarios="1" spinCount="100000" saltValue="Ugm3FWqTIXzkT8ovfYfJtQfHew/qQPPY6RhveM9L+BRhw38nOtFmGSSi4cleMqoQ7hbTMPWY7rgzNNIS0ATQxA==" hashValue="L7r/bBJEn1Dew6w/G7KzA4LyBCsmK4BjoET6cFQKF7Z21+bnI7O06RyrUFe1UVEPj6aDRXf0raDaOTwFYe/JkA==" algorithmName="SHA-512" password="CC35"/>
  <autoFilter ref="C96:K87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5:H85"/>
    <mergeCell ref="E87:H87"/>
    <mergeCell ref="E89:H89"/>
    <mergeCell ref="G1:H1"/>
    <mergeCell ref="L2:V2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92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1628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1628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ROUND(J86,2)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ROUND(SUM(BE86:BE123), 2)</f>
        <v>0</v>
      </c>
      <c r="G32" s="48"/>
      <c r="H32" s="48"/>
      <c r="I32" s="171">
        <v>0.20999999999999999</v>
      </c>
      <c r="J32" s="170">
        <f>ROUND(ROUND((SUM(BE86:BE123)),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ROUND(SUM(BF86:BF123), 2)</f>
        <v>0</v>
      </c>
      <c r="G33" s="48"/>
      <c r="H33" s="48"/>
      <c r="I33" s="171">
        <v>0.14999999999999999</v>
      </c>
      <c r="J33" s="170">
        <f>ROUND(ROUND((SUM(BF86:BF123)),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ROUND(SUM(BG86:BG123),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ROUND(SUM(BH86:BH123),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ROUND(SUM(BI86:BI123),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1628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441 - SO 441-Veřejné osvětlení-provizorium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J86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1629</v>
      </c>
      <c r="E61" s="193"/>
      <c r="F61" s="193"/>
      <c r="G61" s="193"/>
      <c r="H61" s="193"/>
      <c r="I61" s="194"/>
      <c r="J61" s="195">
        <f>J87</f>
        <v>0</v>
      </c>
      <c r="K61" s="196"/>
    </row>
    <row r="62" s="9" customFormat="1" ht="19.92" customHeight="1">
      <c r="B62" s="197"/>
      <c r="C62" s="198"/>
      <c r="D62" s="199" t="s">
        <v>1630</v>
      </c>
      <c r="E62" s="200"/>
      <c r="F62" s="200"/>
      <c r="G62" s="200"/>
      <c r="H62" s="200"/>
      <c r="I62" s="201"/>
      <c r="J62" s="202">
        <f>J88</f>
        <v>0</v>
      </c>
      <c r="K62" s="203"/>
    </row>
    <row r="63" s="8" customFormat="1" ht="24.96" customHeight="1">
      <c r="B63" s="190"/>
      <c r="C63" s="191"/>
      <c r="D63" s="192" t="s">
        <v>245</v>
      </c>
      <c r="E63" s="193"/>
      <c r="F63" s="193"/>
      <c r="G63" s="193"/>
      <c r="H63" s="193"/>
      <c r="I63" s="194"/>
      <c r="J63" s="195">
        <f>J108</f>
        <v>0</v>
      </c>
      <c r="K63" s="196"/>
    </row>
    <row r="64" s="9" customFormat="1" ht="19.92" customHeight="1">
      <c r="B64" s="197"/>
      <c r="C64" s="198"/>
      <c r="D64" s="199" t="s">
        <v>1631</v>
      </c>
      <c r="E64" s="200"/>
      <c r="F64" s="200"/>
      <c r="G64" s="200"/>
      <c r="H64" s="200"/>
      <c r="I64" s="201"/>
      <c r="J64" s="202">
        <f>J109</f>
        <v>0</v>
      </c>
      <c r="K64" s="203"/>
    </row>
    <row r="65" s="1" customFormat="1" ht="21.84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="1" customFormat="1" ht="6.96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="1" customFormat="1" ht="36.96" customHeight="1">
      <c r="B71" s="47"/>
      <c r="C71" s="74" t="s">
        <v>134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6.5" customHeight="1">
      <c r="B74" s="47"/>
      <c r="C74" s="75"/>
      <c r="D74" s="75"/>
      <c r="E74" s="205" t="str">
        <f>E7</f>
        <v>Slánská, most X 039, č.akce 999 401, Praha 6</v>
      </c>
      <c r="F74" s="77"/>
      <c r="G74" s="77"/>
      <c r="H74" s="77"/>
      <c r="I74" s="204"/>
      <c r="J74" s="75"/>
      <c r="K74" s="75"/>
      <c r="L74" s="73"/>
    </row>
    <row r="75">
      <c r="B75" s="29"/>
      <c r="C75" s="77" t="s">
        <v>124</v>
      </c>
      <c r="D75" s="206"/>
      <c r="E75" s="206"/>
      <c r="F75" s="206"/>
      <c r="G75" s="206"/>
      <c r="H75" s="206"/>
      <c r="I75" s="149"/>
      <c r="J75" s="206"/>
      <c r="K75" s="206"/>
      <c r="L75" s="207"/>
    </row>
    <row r="76" s="1" customFormat="1" ht="16.5" customHeight="1">
      <c r="B76" s="47"/>
      <c r="C76" s="75"/>
      <c r="D76" s="75"/>
      <c r="E76" s="205" t="s">
        <v>1628</v>
      </c>
      <c r="F76" s="75"/>
      <c r="G76" s="75"/>
      <c r="H76" s="75"/>
      <c r="I76" s="204"/>
      <c r="J76" s="75"/>
      <c r="K76" s="75"/>
      <c r="L76" s="73"/>
    </row>
    <row r="77" s="1" customFormat="1" ht="14.4" customHeight="1">
      <c r="B77" s="47"/>
      <c r="C77" s="77" t="s">
        <v>126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7.25" customHeight="1">
      <c r="B78" s="47"/>
      <c r="C78" s="75"/>
      <c r="D78" s="75"/>
      <c r="E78" s="83" t="str">
        <f>E11</f>
        <v>SO 441 - SO 441-Veřejné osvětlení-provizorium</v>
      </c>
      <c r="F78" s="75"/>
      <c r="G78" s="75"/>
      <c r="H78" s="75"/>
      <c r="I78" s="204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8" customHeight="1">
      <c r="B80" s="47"/>
      <c r="C80" s="77" t="s">
        <v>23</v>
      </c>
      <c r="D80" s="75"/>
      <c r="E80" s="75"/>
      <c r="F80" s="208" t="str">
        <f>F14</f>
        <v xml:space="preserve"> </v>
      </c>
      <c r="G80" s="75"/>
      <c r="H80" s="75"/>
      <c r="I80" s="209" t="s">
        <v>25</v>
      </c>
      <c r="J80" s="86" t="str">
        <f>IF(J14="","",J14)</f>
        <v>12. 4. 2018</v>
      </c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="1" customFormat="1">
      <c r="B82" s="47"/>
      <c r="C82" s="77" t="s">
        <v>27</v>
      </c>
      <c r="D82" s="75"/>
      <c r="E82" s="75"/>
      <c r="F82" s="208" t="str">
        <f>E17</f>
        <v>TSK Praha</v>
      </c>
      <c r="G82" s="75"/>
      <c r="H82" s="75"/>
      <c r="I82" s="209" t="s">
        <v>33</v>
      </c>
      <c r="J82" s="208" t="str">
        <f>E23</f>
        <v>Pontex s.r.o.</v>
      </c>
      <c r="K82" s="75"/>
      <c r="L82" s="73"/>
    </row>
    <row r="83" s="1" customFormat="1" ht="14.4" customHeight="1">
      <c r="B83" s="47"/>
      <c r="C83" s="77" t="s">
        <v>31</v>
      </c>
      <c r="D83" s="75"/>
      <c r="E83" s="75"/>
      <c r="F83" s="208" t="str">
        <f>IF(E20="","",E20)</f>
        <v/>
      </c>
      <c r="G83" s="75"/>
      <c r="H83" s="75"/>
      <c r="I83" s="204"/>
      <c r="J83" s="75"/>
      <c r="K83" s="75"/>
      <c r="L83" s="73"/>
    </row>
    <row r="84" s="1" customFormat="1" ht="10.32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0" customFormat="1" ht="29.28" customHeight="1">
      <c r="B85" s="210"/>
      <c r="C85" s="211" t="s">
        <v>135</v>
      </c>
      <c r="D85" s="212" t="s">
        <v>56</v>
      </c>
      <c r="E85" s="212" t="s">
        <v>52</v>
      </c>
      <c r="F85" s="212" t="s">
        <v>136</v>
      </c>
      <c r="G85" s="212" t="s">
        <v>137</v>
      </c>
      <c r="H85" s="212" t="s">
        <v>138</v>
      </c>
      <c r="I85" s="213" t="s">
        <v>139</v>
      </c>
      <c r="J85" s="212" t="s">
        <v>129</v>
      </c>
      <c r="K85" s="214" t="s">
        <v>140</v>
      </c>
      <c r="L85" s="215"/>
      <c r="M85" s="103" t="s">
        <v>141</v>
      </c>
      <c r="N85" s="104" t="s">
        <v>41</v>
      </c>
      <c r="O85" s="104" t="s">
        <v>142</v>
      </c>
      <c r="P85" s="104" t="s">
        <v>143</v>
      </c>
      <c r="Q85" s="104" t="s">
        <v>144</v>
      </c>
      <c r="R85" s="104" t="s">
        <v>145</v>
      </c>
      <c r="S85" s="104" t="s">
        <v>146</v>
      </c>
      <c r="T85" s="105" t="s">
        <v>147</v>
      </c>
    </row>
    <row r="86" s="1" customFormat="1" ht="29.28" customHeight="1">
      <c r="B86" s="47"/>
      <c r="C86" s="109" t="s">
        <v>130</v>
      </c>
      <c r="D86" s="75"/>
      <c r="E86" s="75"/>
      <c r="F86" s="75"/>
      <c r="G86" s="75"/>
      <c r="H86" s="75"/>
      <c r="I86" s="204"/>
      <c r="J86" s="216">
        <f>BK86</f>
        <v>0</v>
      </c>
      <c r="K86" s="75"/>
      <c r="L86" s="73"/>
      <c r="M86" s="106"/>
      <c r="N86" s="107"/>
      <c r="O86" s="107"/>
      <c r="P86" s="217">
        <f>P87+P108</f>
        <v>0</v>
      </c>
      <c r="Q86" s="107"/>
      <c r="R86" s="217">
        <f>R87+R108</f>
        <v>0.20175000000000001</v>
      </c>
      <c r="S86" s="107"/>
      <c r="T86" s="218">
        <f>T87+T108</f>
        <v>0</v>
      </c>
      <c r="AT86" s="25" t="s">
        <v>70</v>
      </c>
      <c r="AU86" s="25" t="s">
        <v>131</v>
      </c>
      <c r="BK86" s="219">
        <f>BK87+BK108</f>
        <v>0</v>
      </c>
    </row>
    <row r="87" s="11" customFormat="1" ht="37.44001" customHeight="1">
      <c r="B87" s="220"/>
      <c r="C87" s="221"/>
      <c r="D87" s="222" t="s">
        <v>70</v>
      </c>
      <c r="E87" s="223" t="s">
        <v>329</v>
      </c>
      <c r="F87" s="223" t="s">
        <v>1632</v>
      </c>
      <c r="G87" s="221"/>
      <c r="H87" s="221"/>
      <c r="I87" s="224"/>
      <c r="J87" s="225">
        <f>BK87</f>
        <v>0</v>
      </c>
      <c r="K87" s="221"/>
      <c r="L87" s="226"/>
      <c r="M87" s="227"/>
      <c r="N87" s="228"/>
      <c r="O87" s="228"/>
      <c r="P87" s="229">
        <f>P88</f>
        <v>0</v>
      </c>
      <c r="Q87" s="228"/>
      <c r="R87" s="229">
        <f>R88</f>
        <v>0.18735000000000002</v>
      </c>
      <c r="S87" s="228"/>
      <c r="T87" s="230">
        <f>T88</f>
        <v>0</v>
      </c>
      <c r="AR87" s="231" t="s">
        <v>78</v>
      </c>
      <c r="AT87" s="232" t="s">
        <v>70</v>
      </c>
      <c r="AU87" s="232" t="s">
        <v>71</v>
      </c>
      <c r="AY87" s="231" t="s">
        <v>150</v>
      </c>
      <c r="BK87" s="233">
        <f>BK88</f>
        <v>0</v>
      </c>
    </row>
    <row r="88" s="11" customFormat="1" ht="19.92" customHeight="1">
      <c r="B88" s="220"/>
      <c r="C88" s="221"/>
      <c r="D88" s="222" t="s">
        <v>70</v>
      </c>
      <c r="E88" s="234" t="s">
        <v>1633</v>
      </c>
      <c r="F88" s="234" t="s">
        <v>1634</v>
      </c>
      <c r="G88" s="221"/>
      <c r="H88" s="221"/>
      <c r="I88" s="224"/>
      <c r="J88" s="235">
        <f>BK88</f>
        <v>0</v>
      </c>
      <c r="K88" s="221"/>
      <c r="L88" s="226"/>
      <c r="M88" s="227"/>
      <c r="N88" s="228"/>
      <c r="O88" s="228"/>
      <c r="P88" s="229">
        <f>SUM(P89:P107)</f>
        <v>0</v>
      </c>
      <c r="Q88" s="228"/>
      <c r="R88" s="229">
        <f>SUM(R89:R107)</f>
        <v>0.18735000000000002</v>
      </c>
      <c r="S88" s="228"/>
      <c r="T88" s="230">
        <f>SUM(T89:T107)</f>
        <v>0</v>
      </c>
      <c r="AR88" s="231" t="s">
        <v>170</v>
      </c>
      <c r="AT88" s="232" t="s">
        <v>70</v>
      </c>
      <c r="AU88" s="232" t="s">
        <v>78</v>
      </c>
      <c r="AY88" s="231" t="s">
        <v>150</v>
      </c>
      <c r="BK88" s="233">
        <f>SUM(BK89:BK107)</f>
        <v>0</v>
      </c>
    </row>
    <row r="89" s="1" customFormat="1" ht="25.5" customHeight="1">
      <c r="B89" s="47"/>
      <c r="C89" s="236" t="s">
        <v>78</v>
      </c>
      <c r="D89" s="236" t="s">
        <v>153</v>
      </c>
      <c r="E89" s="237" t="s">
        <v>1635</v>
      </c>
      <c r="F89" s="238" t="s">
        <v>1636</v>
      </c>
      <c r="G89" s="239" t="s">
        <v>156</v>
      </c>
      <c r="H89" s="240">
        <v>10</v>
      </c>
      <c r="I89" s="241"/>
      <c r="J89" s="242">
        <f>ROUND(I89*H89,2)</f>
        <v>0</v>
      </c>
      <c r="K89" s="238" t="s">
        <v>157</v>
      </c>
      <c r="L89" s="73"/>
      <c r="M89" s="243" t="s">
        <v>21</v>
      </c>
      <c r="N89" s="244" t="s">
        <v>42</v>
      </c>
      <c r="O89" s="48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5" t="s">
        <v>599</v>
      </c>
      <c r="AT89" s="25" t="s">
        <v>153</v>
      </c>
      <c r="AU89" s="25" t="s">
        <v>81</v>
      </c>
      <c r="AY89" s="25" t="s">
        <v>150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5" t="s">
        <v>78</v>
      </c>
      <c r="BK89" s="247">
        <f>ROUND(I89*H89,2)</f>
        <v>0</v>
      </c>
      <c r="BL89" s="25" t="s">
        <v>599</v>
      </c>
      <c r="BM89" s="25" t="s">
        <v>1637</v>
      </c>
    </row>
    <row r="90" s="12" customFormat="1">
      <c r="B90" s="248"/>
      <c r="C90" s="249"/>
      <c r="D90" s="250" t="s">
        <v>160</v>
      </c>
      <c r="E90" s="251" t="s">
        <v>21</v>
      </c>
      <c r="F90" s="252" t="s">
        <v>1638</v>
      </c>
      <c r="G90" s="249"/>
      <c r="H90" s="253">
        <v>10</v>
      </c>
      <c r="I90" s="254"/>
      <c r="J90" s="249"/>
      <c r="K90" s="249"/>
      <c r="L90" s="255"/>
      <c r="M90" s="256"/>
      <c r="N90" s="257"/>
      <c r="O90" s="257"/>
      <c r="P90" s="257"/>
      <c r="Q90" s="257"/>
      <c r="R90" s="257"/>
      <c r="S90" s="257"/>
      <c r="T90" s="258"/>
      <c r="AT90" s="259" t="s">
        <v>160</v>
      </c>
      <c r="AU90" s="259" t="s">
        <v>81</v>
      </c>
      <c r="AV90" s="12" t="s">
        <v>81</v>
      </c>
      <c r="AW90" s="12" t="s">
        <v>35</v>
      </c>
      <c r="AX90" s="12" t="s">
        <v>78</v>
      </c>
      <c r="AY90" s="259" t="s">
        <v>150</v>
      </c>
    </row>
    <row r="91" s="1" customFormat="1" ht="16.5" customHeight="1">
      <c r="B91" s="47"/>
      <c r="C91" s="285" t="s">
        <v>81</v>
      </c>
      <c r="D91" s="285" t="s">
        <v>329</v>
      </c>
      <c r="E91" s="286" t="s">
        <v>1639</v>
      </c>
      <c r="F91" s="287" t="s">
        <v>1640</v>
      </c>
      <c r="G91" s="288" t="s">
        <v>156</v>
      </c>
      <c r="H91" s="289">
        <v>1</v>
      </c>
      <c r="I91" s="290"/>
      <c r="J91" s="291">
        <f>ROUND(I91*H91,2)</f>
        <v>0</v>
      </c>
      <c r="K91" s="287" t="s">
        <v>1641</v>
      </c>
      <c r="L91" s="292"/>
      <c r="M91" s="293" t="s">
        <v>21</v>
      </c>
      <c r="N91" s="294" t="s">
        <v>42</v>
      </c>
      <c r="O91" s="48"/>
      <c r="P91" s="245">
        <f>O91*H91</f>
        <v>0</v>
      </c>
      <c r="Q91" s="245">
        <v>0.00010000000000000001</v>
      </c>
      <c r="R91" s="245">
        <f>Q91*H91</f>
        <v>0.00010000000000000001</v>
      </c>
      <c r="S91" s="245">
        <v>0</v>
      </c>
      <c r="T91" s="246">
        <f>S91*H91</f>
        <v>0</v>
      </c>
      <c r="AR91" s="25" t="s">
        <v>945</v>
      </c>
      <c r="AT91" s="25" t="s">
        <v>329</v>
      </c>
      <c r="AU91" s="25" t="s">
        <v>81</v>
      </c>
      <c r="AY91" s="25" t="s">
        <v>150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5" t="s">
        <v>78</v>
      </c>
      <c r="BK91" s="247">
        <f>ROUND(I91*H91,2)</f>
        <v>0</v>
      </c>
      <c r="BL91" s="25" t="s">
        <v>945</v>
      </c>
      <c r="BM91" s="25" t="s">
        <v>1642</v>
      </c>
    </row>
    <row r="92" s="1" customFormat="1" ht="25.5" customHeight="1">
      <c r="B92" s="47"/>
      <c r="C92" s="236" t="s">
        <v>170</v>
      </c>
      <c r="D92" s="236" t="s">
        <v>153</v>
      </c>
      <c r="E92" s="237" t="s">
        <v>1643</v>
      </c>
      <c r="F92" s="238" t="s">
        <v>1644</v>
      </c>
      <c r="G92" s="239" t="s">
        <v>156</v>
      </c>
      <c r="H92" s="240">
        <v>10</v>
      </c>
      <c r="I92" s="241"/>
      <c r="J92" s="242">
        <f>ROUND(I92*H92,2)</f>
        <v>0</v>
      </c>
      <c r="K92" s="238" t="s">
        <v>157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599</v>
      </c>
      <c r="AT92" s="25" t="s">
        <v>153</v>
      </c>
      <c r="AU92" s="25" t="s">
        <v>81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599</v>
      </c>
      <c r="BM92" s="25" t="s">
        <v>1645</v>
      </c>
    </row>
    <row r="93" s="1" customFormat="1">
      <c r="B93" s="47"/>
      <c r="C93" s="75"/>
      <c r="D93" s="250" t="s">
        <v>1646</v>
      </c>
      <c r="E93" s="75"/>
      <c r="F93" s="309" t="s">
        <v>1647</v>
      </c>
      <c r="G93" s="75"/>
      <c r="H93" s="75"/>
      <c r="I93" s="204"/>
      <c r="J93" s="75"/>
      <c r="K93" s="75"/>
      <c r="L93" s="73"/>
      <c r="M93" s="310"/>
      <c r="N93" s="48"/>
      <c r="O93" s="48"/>
      <c r="P93" s="48"/>
      <c r="Q93" s="48"/>
      <c r="R93" s="48"/>
      <c r="S93" s="48"/>
      <c r="T93" s="96"/>
      <c r="AT93" s="25" t="s">
        <v>1646</v>
      </c>
      <c r="AU93" s="25" t="s">
        <v>81</v>
      </c>
    </row>
    <row r="94" s="12" customFormat="1">
      <c r="B94" s="248"/>
      <c r="C94" s="249"/>
      <c r="D94" s="250" t="s">
        <v>160</v>
      </c>
      <c r="E94" s="251" t="s">
        <v>21</v>
      </c>
      <c r="F94" s="252" t="s">
        <v>1648</v>
      </c>
      <c r="G94" s="249"/>
      <c r="H94" s="253">
        <v>10</v>
      </c>
      <c r="I94" s="254"/>
      <c r="J94" s="249"/>
      <c r="K94" s="249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160</v>
      </c>
      <c r="AU94" s="259" t="s">
        <v>81</v>
      </c>
      <c r="AV94" s="12" t="s">
        <v>81</v>
      </c>
      <c r="AW94" s="12" t="s">
        <v>35</v>
      </c>
      <c r="AX94" s="12" t="s">
        <v>71</v>
      </c>
      <c r="AY94" s="259" t="s">
        <v>150</v>
      </c>
    </row>
    <row r="95" s="13" customFormat="1">
      <c r="B95" s="260"/>
      <c r="C95" s="261"/>
      <c r="D95" s="250" t="s">
        <v>160</v>
      </c>
      <c r="E95" s="262" t="s">
        <v>21</v>
      </c>
      <c r="F95" s="263" t="s">
        <v>164</v>
      </c>
      <c r="G95" s="261"/>
      <c r="H95" s="264">
        <v>10</v>
      </c>
      <c r="I95" s="265"/>
      <c r="J95" s="261"/>
      <c r="K95" s="261"/>
      <c r="L95" s="266"/>
      <c r="M95" s="267"/>
      <c r="N95" s="268"/>
      <c r="O95" s="268"/>
      <c r="P95" s="268"/>
      <c r="Q95" s="268"/>
      <c r="R95" s="268"/>
      <c r="S95" s="268"/>
      <c r="T95" s="269"/>
      <c r="AT95" s="270" t="s">
        <v>160</v>
      </c>
      <c r="AU95" s="270" t="s">
        <v>81</v>
      </c>
      <c r="AV95" s="13" t="s">
        <v>158</v>
      </c>
      <c r="AW95" s="13" t="s">
        <v>35</v>
      </c>
      <c r="AX95" s="13" t="s">
        <v>78</v>
      </c>
      <c r="AY95" s="270" t="s">
        <v>150</v>
      </c>
    </row>
    <row r="96" s="1" customFormat="1" ht="25.5" customHeight="1">
      <c r="B96" s="47"/>
      <c r="C96" s="236" t="s">
        <v>158</v>
      </c>
      <c r="D96" s="236" t="s">
        <v>153</v>
      </c>
      <c r="E96" s="237" t="s">
        <v>1649</v>
      </c>
      <c r="F96" s="238" t="s">
        <v>1650</v>
      </c>
      <c r="G96" s="239" t="s">
        <v>156</v>
      </c>
      <c r="H96" s="240">
        <v>5</v>
      </c>
      <c r="I96" s="241"/>
      <c r="J96" s="242">
        <f>ROUND(I96*H96,2)</f>
        <v>0</v>
      </c>
      <c r="K96" s="238" t="s">
        <v>157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599</v>
      </c>
      <c r="AT96" s="25" t="s">
        <v>153</v>
      </c>
      <c r="AU96" s="25" t="s">
        <v>81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599</v>
      </c>
      <c r="BM96" s="25" t="s">
        <v>1651</v>
      </c>
    </row>
    <row r="97" s="1" customFormat="1" ht="16.5" customHeight="1">
      <c r="B97" s="47"/>
      <c r="C97" s="285" t="s">
        <v>180</v>
      </c>
      <c r="D97" s="285" t="s">
        <v>329</v>
      </c>
      <c r="E97" s="286" t="s">
        <v>1652</v>
      </c>
      <c r="F97" s="287" t="s">
        <v>1653</v>
      </c>
      <c r="G97" s="288" t="s">
        <v>156</v>
      </c>
      <c r="H97" s="289">
        <v>5</v>
      </c>
      <c r="I97" s="290"/>
      <c r="J97" s="291">
        <f>ROUND(I97*H97,2)</f>
        <v>0</v>
      </c>
      <c r="K97" s="287" t="s">
        <v>21</v>
      </c>
      <c r="L97" s="292"/>
      <c r="M97" s="293" t="s">
        <v>21</v>
      </c>
      <c r="N97" s="294" t="s">
        <v>42</v>
      </c>
      <c r="O97" s="48"/>
      <c r="P97" s="245">
        <f>O97*H97</f>
        <v>0</v>
      </c>
      <c r="Q97" s="245">
        <v>0.014999999999999999</v>
      </c>
      <c r="R97" s="245">
        <f>Q97*H97</f>
        <v>0.074999999999999997</v>
      </c>
      <c r="S97" s="245">
        <v>0</v>
      </c>
      <c r="T97" s="246">
        <f>S97*H97</f>
        <v>0</v>
      </c>
      <c r="AR97" s="25" t="s">
        <v>945</v>
      </c>
      <c r="AT97" s="25" t="s">
        <v>329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945</v>
      </c>
      <c r="BM97" s="25" t="s">
        <v>1654</v>
      </c>
    </row>
    <row r="98" s="1" customFormat="1">
      <c r="B98" s="47"/>
      <c r="C98" s="75"/>
      <c r="D98" s="250" t="s">
        <v>1646</v>
      </c>
      <c r="E98" s="75"/>
      <c r="F98" s="309" t="s">
        <v>1655</v>
      </c>
      <c r="G98" s="75"/>
      <c r="H98" s="75"/>
      <c r="I98" s="204"/>
      <c r="J98" s="75"/>
      <c r="K98" s="75"/>
      <c r="L98" s="73"/>
      <c r="M98" s="310"/>
      <c r="N98" s="48"/>
      <c r="O98" s="48"/>
      <c r="P98" s="48"/>
      <c r="Q98" s="48"/>
      <c r="R98" s="48"/>
      <c r="S98" s="48"/>
      <c r="T98" s="96"/>
      <c r="AT98" s="25" t="s">
        <v>1646</v>
      </c>
      <c r="AU98" s="25" t="s">
        <v>81</v>
      </c>
    </row>
    <row r="99" s="1" customFormat="1" ht="16.5" customHeight="1">
      <c r="B99" s="47"/>
      <c r="C99" s="285" t="s">
        <v>187</v>
      </c>
      <c r="D99" s="285" t="s">
        <v>329</v>
      </c>
      <c r="E99" s="286" t="s">
        <v>1656</v>
      </c>
      <c r="F99" s="287" t="s">
        <v>1657</v>
      </c>
      <c r="G99" s="288" t="s">
        <v>156</v>
      </c>
      <c r="H99" s="289">
        <v>5</v>
      </c>
      <c r="I99" s="290"/>
      <c r="J99" s="291">
        <f>ROUND(I99*H99,2)</f>
        <v>0</v>
      </c>
      <c r="K99" s="287" t="s">
        <v>1641</v>
      </c>
      <c r="L99" s="292"/>
      <c r="M99" s="293" t="s">
        <v>21</v>
      </c>
      <c r="N99" s="294" t="s">
        <v>42</v>
      </c>
      <c r="O99" s="48"/>
      <c r="P99" s="245">
        <f>O99*H99</f>
        <v>0</v>
      </c>
      <c r="Q99" s="245">
        <v>0.00025000000000000001</v>
      </c>
      <c r="R99" s="245">
        <f>Q99*H99</f>
        <v>0.00125</v>
      </c>
      <c r="S99" s="245">
        <v>0</v>
      </c>
      <c r="T99" s="246">
        <f>S99*H99</f>
        <v>0</v>
      </c>
      <c r="AR99" s="25" t="s">
        <v>945</v>
      </c>
      <c r="AT99" s="25" t="s">
        <v>329</v>
      </c>
      <c r="AU99" s="25" t="s">
        <v>81</v>
      </c>
      <c r="AY99" s="25" t="s">
        <v>150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5" t="s">
        <v>78</v>
      </c>
      <c r="BK99" s="247">
        <f>ROUND(I99*H99,2)</f>
        <v>0</v>
      </c>
      <c r="BL99" s="25" t="s">
        <v>945</v>
      </c>
      <c r="BM99" s="25" t="s">
        <v>1658</v>
      </c>
    </row>
    <row r="100" s="1" customFormat="1">
      <c r="B100" s="47"/>
      <c r="C100" s="75"/>
      <c r="D100" s="250" t="s">
        <v>1646</v>
      </c>
      <c r="E100" s="75"/>
      <c r="F100" s="309" t="s">
        <v>1659</v>
      </c>
      <c r="G100" s="75"/>
      <c r="H100" s="75"/>
      <c r="I100" s="204"/>
      <c r="J100" s="75"/>
      <c r="K100" s="75"/>
      <c r="L100" s="73"/>
      <c r="M100" s="310"/>
      <c r="N100" s="48"/>
      <c r="O100" s="48"/>
      <c r="P100" s="48"/>
      <c r="Q100" s="48"/>
      <c r="R100" s="48"/>
      <c r="S100" s="48"/>
      <c r="T100" s="96"/>
      <c r="AT100" s="25" t="s">
        <v>1646</v>
      </c>
      <c r="AU100" s="25" t="s">
        <v>81</v>
      </c>
    </row>
    <row r="101" s="1" customFormat="1" ht="25.5" customHeight="1">
      <c r="B101" s="47"/>
      <c r="C101" s="236" t="s">
        <v>193</v>
      </c>
      <c r="D101" s="236" t="s">
        <v>153</v>
      </c>
      <c r="E101" s="237" t="s">
        <v>1660</v>
      </c>
      <c r="F101" s="238" t="s">
        <v>1661</v>
      </c>
      <c r="G101" s="239" t="s">
        <v>156</v>
      </c>
      <c r="H101" s="240">
        <v>5</v>
      </c>
      <c r="I101" s="241"/>
      <c r="J101" s="242">
        <f>ROUND(I101*H101,2)</f>
        <v>0</v>
      </c>
      <c r="K101" s="238" t="s">
        <v>157</v>
      </c>
      <c r="L101" s="73"/>
      <c r="M101" s="243" t="s">
        <v>21</v>
      </c>
      <c r="N101" s="244" t="s">
        <v>42</v>
      </c>
      <c r="O101" s="48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5" t="s">
        <v>599</v>
      </c>
      <c r="AT101" s="25" t="s">
        <v>153</v>
      </c>
      <c r="AU101" s="25" t="s">
        <v>81</v>
      </c>
      <c r="AY101" s="25" t="s">
        <v>150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5" t="s">
        <v>78</v>
      </c>
      <c r="BK101" s="247">
        <f>ROUND(I101*H101,2)</f>
        <v>0</v>
      </c>
      <c r="BL101" s="25" t="s">
        <v>599</v>
      </c>
      <c r="BM101" s="25" t="s">
        <v>1662</v>
      </c>
    </row>
    <row r="102" s="1" customFormat="1" ht="16.5" customHeight="1">
      <c r="B102" s="47"/>
      <c r="C102" s="285" t="s">
        <v>198</v>
      </c>
      <c r="D102" s="285" t="s">
        <v>329</v>
      </c>
      <c r="E102" s="286" t="s">
        <v>1663</v>
      </c>
      <c r="F102" s="287" t="s">
        <v>1664</v>
      </c>
      <c r="G102" s="288" t="s">
        <v>297</v>
      </c>
      <c r="H102" s="289">
        <v>20</v>
      </c>
      <c r="I102" s="290"/>
      <c r="J102" s="291">
        <f>ROUND(I102*H102,2)</f>
        <v>0</v>
      </c>
      <c r="K102" s="287" t="s">
        <v>157</v>
      </c>
      <c r="L102" s="292"/>
      <c r="M102" s="293" t="s">
        <v>21</v>
      </c>
      <c r="N102" s="294" t="s">
        <v>42</v>
      </c>
      <c r="O102" s="48"/>
      <c r="P102" s="245">
        <f>O102*H102</f>
        <v>0</v>
      </c>
      <c r="Q102" s="245">
        <v>0.0055500000000000002</v>
      </c>
      <c r="R102" s="245">
        <f>Q102*H102</f>
        <v>0.111</v>
      </c>
      <c r="S102" s="245">
        <v>0</v>
      </c>
      <c r="T102" s="246">
        <f>S102*H102</f>
        <v>0</v>
      </c>
      <c r="AR102" s="25" t="s">
        <v>945</v>
      </c>
      <c r="AT102" s="25" t="s">
        <v>329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945</v>
      </c>
      <c r="BM102" s="25" t="s">
        <v>1665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1666</v>
      </c>
      <c r="G103" s="249"/>
      <c r="H103" s="253">
        <v>20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81</v>
      </c>
      <c r="AV103" s="12" t="s">
        <v>81</v>
      </c>
      <c r="AW103" s="12" t="s">
        <v>35</v>
      </c>
      <c r="AX103" s="12" t="s">
        <v>78</v>
      </c>
      <c r="AY103" s="259" t="s">
        <v>150</v>
      </c>
    </row>
    <row r="104" s="1" customFormat="1" ht="25.5" customHeight="1">
      <c r="B104" s="47"/>
      <c r="C104" s="236" t="s">
        <v>151</v>
      </c>
      <c r="D104" s="236" t="s">
        <v>153</v>
      </c>
      <c r="E104" s="237" t="s">
        <v>1667</v>
      </c>
      <c r="F104" s="238" t="s">
        <v>1668</v>
      </c>
      <c r="G104" s="239" t="s">
        <v>156</v>
      </c>
      <c r="H104" s="240">
        <v>5</v>
      </c>
      <c r="I104" s="241"/>
      <c r="J104" s="242">
        <f>ROUND(I104*H104,2)</f>
        <v>0</v>
      </c>
      <c r="K104" s="238" t="s">
        <v>157</v>
      </c>
      <c r="L104" s="73"/>
      <c r="M104" s="243" t="s">
        <v>21</v>
      </c>
      <c r="N104" s="244" t="s">
        <v>42</v>
      </c>
      <c r="O104" s="48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5" t="s">
        <v>599</v>
      </c>
      <c r="AT104" s="25" t="s">
        <v>153</v>
      </c>
      <c r="AU104" s="25" t="s">
        <v>81</v>
      </c>
      <c r="AY104" s="25" t="s">
        <v>150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5" t="s">
        <v>78</v>
      </c>
      <c r="BK104" s="247">
        <f>ROUND(I104*H104,2)</f>
        <v>0</v>
      </c>
      <c r="BL104" s="25" t="s">
        <v>599</v>
      </c>
      <c r="BM104" s="25" t="s">
        <v>1669</v>
      </c>
    </row>
    <row r="105" s="1" customFormat="1">
      <c r="B105" s="47"/>
      <c r="C105" s="75"/>
      <c r="D105" s="250" t="s">
        <v>1646</v>
      </c>
      <c r="E105" s="75"/>
      <c r="F105" s="309" t="s">
        <v>1647</v>
      </c>
      <c r="G105" s="75"/>
      <c r="H105" s="75"/>
      <c r="I105" s="204"/>
      <c r="J105" s="75"/>
      <c r="K105" s="75"/>
      <c r="L105" s="73"/>
      <c r="M105" s="310"/>
      <c r="N105" s="48"/>
      <c r="O105" s="48"/>
      <c r="P105" s="48"/>
      <c r="Q105" s="48"/>
      <c r="R105" s="48"/>
      <c r="S105" s="48"/>
      <c r="T105" s="96"/>
      <c r="AT105" s="25" t="s">
        <v>1646</v>
      </c>
      <c r="AU105" s="25" t="s">
        <v>81</v>
      </c>
    </row>
    <row r="106" s="1" customFormat="1" ht="16.5" customHeight="1">
      <c r="B106" s="47"/>
      <c r="C106" s="236" t="s">
        <v>207</v>
      </c>
      <c r="D106" s="236" t="s">
        <v>153</v>
      </c>
      <c r="E106" s="237" t="s">
        <v>1670</v>
      </c>
      <c r="F106" s="238" t="s">
        <v>1671</v>
      </c>
      <c r="G106" s="239" t="s">
        <v>156</v>
      </c>
      <c r="H106" s="240">
        <v>5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158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158</v>
      </c>
      <c r="BM106" s="25" t="s">
        <v>1672</v>
      </c>
    </row>
    <row r="107" s="1" customFormat="1" ht="38.25" customHeight="1">
      <c r="B107" s="47"/>
      <c r="C107" s="236" t="s">
        <v>212</v>
      </c>
      <c r="D107" s="236" t="s">
        <v>153</v>
      </c>
      <c r="E107" s="237" t="s">
        <v>1673</v>
      </c>
      <c r="F107" s="238" t="s">
        <v>1674</v>
      </c>
      <c r="G107" s="239" t="s">
        <v>156</v>
      </c>
      <c r="H107" s="240">
        <v>1</v>
      </c>
      <c r="I107" s="241"/>
      <c r="J107" s="242">
        <f>ROUND(I107*H107,2)</f>
        <v>0</v>
      </c>
      <c r="K107" s="238" t="s">
        <v>157</v>
      </c>
      <c r="L107" s="73"/>
      <c r="M107" s="243" t="s">
        <v>21</v>
      </c>
      <c r="N107" s="244" t="s">
        <v>42</v>
      </c>
      <c r="O107" s="48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5" t="s">
        <v>599</v>
      </c>
      <c r="AT107" s="25" t="s">
        <v>153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599</v>
      </c>
      <c r="BM107" s="25" t="s">
        <v>1675</v>
      </c>
    </row>
    <row r="108" s="11" customFormat="1" ht="37.44001" customHeight="1">
      <c r="B108" s="220"/>
      <c r="C108" s="221"/>
      <c r="D108" s="222" t="s">
        <v>70</v>
      </c>
      <c r="E108" s="223" t="s">
        <v>1549</v>
      </c>
      <c r="F108" s="223" t="s">
        <v>1550</v>
      </c>
      <c r="G108" s="221"/>
      <c r="H108" s="221"/>
      <c r="I108" s="224"/>
      <c r="J108" s="225">
        <f>BK108</f>
        <v>0</v>
      </c>
      <c r="K108" s="221"/>
      <c r="L108" s="226"/>
      <c r="M108" s="227"/>
      <c r="N108" s="228"/>
      <c r="O108" s="228"/>
      <c r="P108" s="229">
        <f>P109</f>
        <v>0</v>
      </c>
      <c r="Q108" s="228"/>
      <c r="R108" s="229">
        <f>R109</f>
        <v>0.0144</v>
      </c>
      <c r="S108" s="228"/>
      <c r="T108" s="230">
        <f>T109</f>
        <v>0</v>
      </c>
      <c r="AR108" s="231" t="s">
        <v>81</v>
      </c>
      <c r="AT108" s="232" t="s">
        <v>70</v>
      </c>
      <c r="AU108" s="232" t="s">
        <v>71</v>
      </c>
      <c r="AY108" s="231" t="s">
        <v>150</v>
      </c>
      <c r="BK108" s="233">
        <f>BK109</f>
        <v>0</v>
      </c>
    </row>
    <row r="109" s="11" customFormat="1" ht="19.92" customHeight="1">
      <c r="B109" s="220"/>
      <c r="C109" s="221"/>
      <c r="D109" s="222" t="s">
        <v>70</v>
      </c>
      <c r="E109" s="234" t="s">
        <v>1676</v>
      </c>
      <c r="F109" s="234" t="s">
        <v>1677</v>
      </c>
      <c r="G109" s="221"/>
      <c r="H109" s="221"/>
      <c r="I109" s="224"/>
      <c r="J109" s="235">
        <f>BK109</f>
        <v>0</v>
      </c>
      <c r="K109" s="221"/>
      <c r="L109" s="226"/>
      <c r="M109" s="227"/>
      <c r="N109" s="228"/>
      <c r="O109" s="228"/>
      <c r="P109" s="229">
        <f>SUM(P110:P123)</f>
        <v>0</v>
      </c>
      <c r="Q109" s="228"/>
      <c r="R109" s="229">
        <f>SUM(R110:R123)</f>
        <v>0.0144</v>
      </c>
      <c r="S109" s="228"/>
      <c r="T109" s="230">
        <f>SUM(T110:T123)</f>
        <v>0</v>
      </c>
      <c r="AR109" s="231" t="s">
        <v>81</v>
      </c>
      <c r="AT109" s="232" t="s">
        <v>70</v>
      </c>
      <c r="AU109" s="232" t="s">
        <v>78</v>
      </c>
      <c r="AY109" s="231" t="s">
        <v>150</v>
      </c>
      <c r="BK109" s="233">
        <f>SUM(BK110:BK123)</f>
        <v>0</v>
      </c>
    </row>
    <row r="110" s="1" customFormat="1" ht="38.25" customHeight="1">
      <c r="B110" s="47"/>
      <c r="C110" s="236" t="s">
        <v>216</v>
      </c>
      <c r="D110" s="236" t="s">
        <v>153</v>
      </c>
      <c r="E110" s="237" t="s">
        <v>1678</v>
      </c>
      <c r="F110" s="238" t="s">
        <v>1679</v>
      </c>
      <c r="G110" s="239" t="s">
        <v>297</v>
      </c>
      <c r="H110" s="240">
        <v>150</v>
      </c>
      <c r="I110" s="241"/>
      <c r="J110" s="242">
        <f>ROUND(I110*H110,2)</f>
        <v>0</v>
      </c>
      <c r="K110" s="238" t="s">
        <v>21</v>
      </c>
      <c r="L110" s="73"/>
      <c r="M110" s="243" t="s">
        <v>21</v>
      </c>
      <c r="N110" s="244" t="s">
        <v>42</v>
      </c>
      <c r="O110" s="48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5" t="s">
        <v>231</v>
      </c>
      <c r="AT110" s="25" t="s">
        <v>153</v>
      </c>
      <c r="AU110" s="25" t="s">
        <v>81</v>
      </c>
      <c r="AY110" s="25" t="s">
        <v>150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5" t="s">
        <v>78</v>
      </c>
      <c r="BK110" s="247">
        <f>ROUND(I110*H110,2)</f>
        <v>0</v>
      </c>
      <c r="BL110" s="25" t="s">
        <v>231</v>
      </c>
      <c r="BM110" s="25" t="s">
        <v>1680</v>
      </c>
    </row>
    <row r="111" s="12" customFormat="1">
      <c r="B111" s="248"/>
      <c r="C111" s="249"/>
      <c r="D111" s="250" t="s">
        <v>160</v>
      </c>
      <c r="E111" s="251" t="s">
        <v>21</v>
      </c>
      <c r="F111" s="252" t="s">
        <v>1681</v>
      </c>
      <c r="G111" s="249"/>
      <c r="H111" s="253">
        <v>150</v>
      </c>
      <c r="I111" s="254"/>
      <c r="J111" s="249"/>
      <c r="K111" s="249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160</v>
      </c>
      <c r="AU111" s="259" t="s">
        <v>81</v>
      </c>
      <c r="AV111" s="12" t="s">
        <v>81</v>
      </c>
      <c r="AW111" s="12" t="s">
        <v>35</v>
      </c>
      <c r="AX111" s="12" t="s">
        <v>71</v>
      </c>
      <c r="AY111" s="259" t="s">
        <v>150</v>
      </c>
    </row>
    <row r="112" s="13" customFormat="1">
      <c r="B112" s="260"/>
      <c r="C112" s="261"/>
      <c r="D112" s="250" t="s">
        <v>160</v>
      </c>
      <c r="E112" s="262" t="s">
        <v>21</v>
      </c>
      <c r="F112" s="263" t="s">
        <v>164</v>
      </c>
      <c r="G112" s="261"/>
      <c r="H112" s="264">
        <v>150</v>
      </c>
      <c r="I112" s="265"/>
      <c r="J112" s="261"/>
      <c r="K112" s="261"/>
      <c r="L112" s="266"/>
      <c r="M112" s="267"/>
      <c r="N112" s="268"/>
      <c r="O112" s="268"/>
      <c r="P112" s="268"/>
      <c r="Q112" s="268"/>
      <c r="R112" s="268"/>
      <c r="S112" s="268"/>
      <c r="T112" s="269"/>
      <c r="AT112" s="270" t="s">
        <v>160</v>
      </c>
      <c r="AU112" s="270" t="s">
        <v>81</v>
      </c>
      <c r="AV112" s="13" t="s">
        <v>158</v>
      </c>
      <c r="AW112" s="13" t="s">
        <v>35</v>
      </c>
      <c r="AX112" s="13" t="s">
        <v>78</v>
      </c>
      <c r="AY112" s="270" t="s">
        <v>150</v>
      </c>
    </row>
    <row r="113" s="1" customFormat="1" ht="25.5" customHeight="1">
      <c r="B113" s="47"/>
      <c r="C113" s="236" t="s">
        <v>220</v>
      </c>
      <c r="D113" s="236" t="s">
        <v>153</v>
      </c>
      <c r="E113" s="237" t="s">
        <v>1682</v>
      </c>
      <c r="F113" s="238" t="s">
        <v>1683</v>
      </c>
      <c r="G113" s="239" t="s">
        <v>297</v>
      </c>
      <c r="H113" s="240">
        <v>120</v>
      </c>
      <c r="I113" s="241"/>
      <c r="J113" s="242">
        <f>ROUND(I113*H113,2)</f>
        <v>0</v>
      </c>
      <c r="K113" s="238" t="s">
        <v>157</v>
      </c>
      <c r="L113" s="73"/>
      <c r="M113" s="243" t="s">
        <v>21</v>
      </c>
      <c r="N113" s="244" t="s">
        <v>42</v>
      </c>
      <c r="O113" s="48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5" t="s">
        <v>231</v>
      </c>
      <c r="AT113" s="25" t="s">
        <v>153</v>
      </c>
      <c r="AU113" s="25" t="s">
        <v>81</v>
      </c>
      <c r="AY113" s="25" t="s">
        <v>150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5" t="s">
        <v>78</v>
      </c>
      <c r="BK113" s="247">
        <f>ROUND(I113*H113,2)</f>
        <v>0</v>
      </c>
      <c r="BL113" s="25" t="s">
        <v>231</v>
      </c>
      <c r="BM113" s="25" t="s">
        <v>1684</v>
      </c>
    </row>
    <row r="114" s="12" customFormat="1">
      <c r="B114" s="248"/>
      <c r="C114" s="249"/>
      <c r="D114" s="250" t="s">
        <v>160</v>
      </c>
      <c r="E114" s="251" t="s">
        <v>21</v>
      </c>
      <c r="F114" s="252" t="s">
        <v>1685</v>
      </c>
      <c r="G114" s="249"/>
      <c r="H114" s="253">
        <v>120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160</v>
      </c>
      <c r="AU114" s="259" t="s">
        <v>81</v>
      </c>
      <c r="AV114" s="12" t="s">
        <v>81</v>
      </c>
      <c r="AW114" s="12" t="s">
        <v>35</v>
      </c>
      <c r="AX114" s="12" t="s">
        <v>78</v>
      </c>
      <c r="AY114" s="259" t="s">
        <v>150</v>
      </c>
    </row>
    <row r="115" s="1" customFormat="1" ht="16.5" customHeight="1">
      <c r="B115" s="47"/>
      <c r="C115" s="285" t="s">
        <v>224</v>
      </c>
      <c r="D115" s="285" t="s">
        <v>329</v>
      </c>
      <c r="E115" s="286" t="s">
        <v>1686</v>
      </c>
      <c r="F115" s="287" t="s">
        <v>1687</v>
      </c>
      <c r="G115" s="288" t="s">
        <v>297</v>
      </c>
      <c r="H115" s="289">
        <v>120</v>
      </c>
      <c r="I115" s="290"/>
      <c r="J115" s="291">
        <f>ROUND(I115*H115,2)</f>
        <v>0</v>
      </c>
      <c r="K115" s="287" t="s">
        <v>157</v>
      </c>
      <c r="L115" s="292"/>
      <c r="M115" s="293" t="s">
        <v>21</v>
      </c>
      <c r="N115" s="294" t="s">
        <v>42</v>
      </c>
      <c r="O115" s="48"/>
      <c r="P115" s="245">
        <f>O115*H115</f>
        <v>0</v>
      </c>
      <c r="Q115" s="245">
        <v>0.00012</v>
      </c>
      <c r="R115" s="245">
        <f>Q115*H115</f>
        <v>0.0144</v>
      </c>
      <c r="S115" s="245">
        <v>0</v>
      </c>
      <c r="T115" s="246">
        <f>S115*H115</f>
        <v>0</v>
      </c>
      <c r="AR115" s="25" t="s">
        <v>945</v>
      </c>
      <c r="AT115" s="25" t="s">
        <v>329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945</v>
      </c>
      <c r="BM115" s="25" t="s">
        <v>1688</v>
      </c>
    </row>
    <row r="116" s="1" customFormat="1">
      <c r="B116" s="47"/>
      <c r="C116" s="75"/>
      <c r="D116" s="250" t="s">
        <v>1646</v>
      </c>
      <c r="E116" s="75"/>
      <c r="F116" s="309" t="s">
        <v>1689</v>
      </c>
      <c r="G116" s="75"/>
      <c r="H116" s="75"/>
      <c r="I116" s="204"/>
      <c r="J116" s="75"/>
      <c r="K116" s="75"/>
      <c r="L116" s="73"/>
      <c r="M116" s="310"/>
      <c r="N116" s="48"/>
      <c r="O116" s="48"/>
      <c r="P116" s="48"/>
      <c r="Q116" s="48"/>
      <c r="R116" s="48"/>
      <c r="S116" s="48"/>
      <c r="T116" s="96"/>
      <c r="AT116" s="25" t="s">
        <v>1646</v>
      </c>
      <c r="AU116" s="25" t="s">
        <v>81</v>
      </c>
    </row>
    <row r="117" s="12" customFormat="1">
      <c r="B117" s="248"/>
      <c r="C117" s="249"/>
      <c r="D117" s="250" t="s">
        <v>160</v>
      </c>
      <c r="E117" s="251" t="s">
        <v>21</v>
      </c>
      <c r="F117" s="252" t="s">
        <v>1685</v>
      </c>
      <c r="G117" s="249"/>
      <c r="H117" s="253">
        <v>120</v>
      </c>
      <c r="I117" s="254"/>
      <c r="J117" s="249"/>
      <c r="K117" s="249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160</v>
      </c>
      <c r="AU117" s="259" t="s">
        <v>81</v>
      </c>
      <c r="AV117" s="12" t="s">
        <v>81</v>
      </c>
      <c r="AW117" s="12" t="s">
        <v>35</v>
      </c>
      <c r="AX117" s="12" t="s">
        <v>71</v>
      </c>
      <c r="AY117" s="259" t="s">
        <v>150</v>
      </c>
    </row>
    <row r="118" s="13" customFormat="1">
      <c r="B118" s="260"/>
      <c r="C118" s="261"/>
      <c r="D118" s="250" t="s">
        <v>160</v>
      </c>
      <c r="E118" s="262" t="s">
        <v>21</v>
      </c>
      <c r="F118" s="263" t="s">
        <v>164</v>
      </c>
      <c r="G118" s="261"/>
      <c r="H118" s="264">
        <v>120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AT118" s="270" t="s">
        <v>160</v>
      </c>
      <c r="AU118" s="270" t="s">
        <v>81</v>
      </c>
      <c r="AV118" s="13" t="s">
        <v>158</v>
      </c>
      <c r="AW118" s="13" t="s">
        <v>35</v>
      </c>
      <c r="AX118" s="13" t="s">
        <v>78</v>
      </c>
      <c r="AY118" s="270" t="s">
        <v>150</v>
      </c>
    </row>
    <row r="119" s="1" customFormat="1" ht="16.5" customHeight="1">
      <c r="B119" s="47"/>
      <c r="C119" s="236" t="s">
        <v>10</v>
      </c>
      <c r="D119" s="236" t="s">
        <v>153</v>
      </c>
      <c r="E119" s="237" t="s">
        <v>1690</v>
      </c>
      <c r="F119" s="238" t="s">
        <v>1691</v>
      </c>
      <c r="G119" s="239" t="s">
        <v>156</v>
      </c>
      <c r="H119" s="240">
        <v>85</v>
      </c>
      <c r="I119" s="241"/>
      <c r="J119" s="242">
        <f>ROUND(I119*H119,2)</f>
        <v>0</v>
      </c>
      <c r="K119" s="238" t="s">
        <v>21</v>
      </c>
      <c r="L119" s="73"/>
      <c r="M119" s="243" t="s">
        <v>21</v>
      </c>
      <c r="N119" s="244" t="s">
        <v>42</v>
      </c>
      <c r="O119" s="48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5" t="s">
        <v>231</v>
      </c>
      <c r="AT119" s="25" t="s">
        <v>153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231</v>
      </c>
      <c r="BM119" s="25" t="s">
        <v>1692</v>
      </c>
    </row>
    <row r="120" s="12" customFormat="1">
      <c r="B120" s="248"/>
      <c r="C120" s="249"/>
      <c r="D120" s="250" t="s">
        <v>160</v>
      </c>
      <c r="E120" s="251" t="s">
        <v>21</v>
      </c>
      <c r="F120" s="252" t="s">
        <v>1693</v>
      </c>
      <c r="G120" s="249"/>
      <c r="H120" s="253">
        <v>85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160</v>
      </c>
      <c r="AU120" s="259" t="s">
        <v>81</v>
      </c>
      <c r="AV120" s="12" t="s">
        <v>81</v>
      </c>
      <c r="AW120" s="12" t="s">
        <v>35</v>
      </c>
      <c r="AX120" s="12" t="s">
        <v>78</v>
      </c>
      <c r="AY120" s="259" t="s">
        <v>150</v>
      </c>
    </row>
    <row r="121" s="1" customFormat="1" ht="16.5" customHeight="1">
      <c r="B121" s="47"/>
      <c r="C121" s="285" t="s">
        <v>231</v>
      </c>
      <c r="D121" s="285" t="s">
        <v>329</v>
      </c>
      <c r="E121" s="286" t="s">
        <v>1694</v>
      </c>
      <c r="F121" s="287" t="s">
        <v>1695</v>
      </c>
      <c r="G121" s="288" t="s">
        <v>1696</v>
      </c>
      <c r="H121" s="289">
        <v>85</v>
      </c>
      <c r="I121" s="290"/>
      <c r="J121" s="291">
        <f>ROUND(I121*H121,2)</f>
        <v>0</v>
      </c>
      <c r="K121" s="287" t="s">
        <v>21</v>
      </c>
      <c r="L121" s="292"/>
      <c r="M121" s="293" t="s">
        <v>21</v>
      </c>
      <c r="N121" s="294" t="s">
        <v>42</v>
      </c>
      <c r="O121" s="48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5" t="s">
        <v>414</v>
      </c>
      <c r="AT121" s="25" t="s">
        <v>329</v>
      </c>
      <c r="AU121" s="25" t="s">
        <v>81</v>
      </c>
      <c r="AY121" s="25" t="s">
        <v>150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5" t="s">
        <v>78</v>
      </c>
      <c r="BK121" s="247">
        <f>ROUND(I121*H121,2)</f>
        <v>0</v>
      </c>
      <c r="BL121" s="25" t="s">
        <v>231</v>
      </c>
      <c r="BM121" s="25" t="s">
        <v>1697</v>
      </c>
    </row>
    <row r="122" s="1" customFormat="1">
      <c r="B122" s="47"/>
      <c r="C122" s="75"/>
      <c r="D122" s="250" t="s">
        <v>1646</v>
      </c>
      <c r="E122" s="75"/>
      <c r="F122" s="309" t="s">
        <v>1698</v>
      </c>
      <c r="G122" s="75"/>
      <c r="H122" s="75"/>
      <c r="I122" s="204"/>
      <c r="J122" s="75"/>
      <c r="K122" s="75"/>
      <c r="L122" s="73"/>
      <c r="M122" s="310"/>
      <c r="N122" s="48"/>
      <c r="O122" s="48"/>
      <c r="P122" s="48"/>
      <c r="Q122" s="48"/>
      <c r="R122" s="48"/>
      <c r="S122" s="48"/>
      <c r="T122" s="96"/>
      <c r="AT122" s="25" t="s">
        <v>1646</v>
      </c>
      <c r="AU122" s="25" t="s">
        <v>81</v>
      </c>
    </row>
    <row r="123" s="12" customFormat="1">
      <c r="B123" s="248"/>
      <c r="C123" s="249"/>
      <c r="D123" s="250" t="s">
        <v>160</v>
      </c>
      <c r="E123" s="251" t="s">
        <v>21</v>
      </c>
      <c r="F123" s="252" t="s">
        <v>1693</v>
      </c>
      <c r="G123" s="249"/>
      <c r="H123" s="253">
        <v>85</v>
      </c>
      <c r="I123" s="254"/>
      <c r="J123" s="249"/>
      <c r="K123" s="249"/>
      <c r="L123" s="255"/>
      <c r="M123" s="311"/>
      <c r="N123" s="312"/>
      <c r="O123" s="312"/>
      <c r="P123" s="312"/>
      <c r="Q123" s="312"/>
      <c r="R123" s="312"/>
      <c r="S123" s="312"/>
      <c r="T123" s="313"/>
      <c r="AT123" s="259" t="s">
        <v>160</v>
      </c>
      <c r="AU123" s="259" t="s">
        <v>81</v>
      </c>
      <c r="AV123" s="12" t="s">
        <v>81</v>
      </c>
      <c r="AW123" s="12" t="s">
        <v>35</v>
      </c>
      <c r="AX123" s="12" t="s">
        <v>78</v>
      </c>
      <c r="AY123" s="259" t="s">
        <v>150</v>
      </c>
    </row>
    <row r="124" s="1" customFormat="1" ht="6.96" customHeight="1">
      <c r="B124" s="68"/>
      <c r="C124" s="69"/>
      <c r="D124" s="69"/>
      <c r="E124" s="69"/>
      <c r="F124" s="69"/>
      <c r="G124" s="69"/>
      <c r="H124" s="69"/>
      <c r="I124" s="179"/>
      <c r="J124" s="69"/>
      <c r="K124" s="69"/>
      <c r="L124" s="73"/>
    </row>
  </sheetData>
  <sheetProtection sheet="1" autoFilter="0" formatColumns="0" formatRows="0" objects="1" scenarios="1" spinCount="100000" saltValue="5r3SqJZiL6rqPAWZx+2cD3cjSmjKqvT89h4jIS4/zO2eXs+T79t+DbGCjlKpYDkSLRiBjn4zN1uevzCLbb1Z6A==" hashValue="5dgQRbDSd7bSW/2KtXQ/HWVp1d+HVsB7echbrBhjXcMor+G3w7SJZtiEHJ+qH3fe9RJWpRte3LtEvZUFT3Lqow==" algorithmName="SHA-512" password="CC35"/>
  <autoFilter ref="C85:K12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96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1699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1699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ROUND(SUM(BE92:BE232), 2)</f>
        <v>0</v>
      </c>
      <c r="G32" s="48"/>
      <c r="H32" s="48"/>
      <c r="I32" s="171">
        <v>0.20999999999999999</v>
      </c>
      <c r="J32" s="170">
        <f>ROUND(ROUND((SUM(BE92:BE232)),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ROUND(SUM(BF92:BF232), 2)</f>
        <v>0</v>
      </c>
      <c r="G33" s="48"/>
      <c r="H33" s="48"/>
      <c r="I33" s="171">
        <v>0.14999999999999999</v>
      </c>
      <c r="J33" s="170">
        <f>ROUND(ROUND((SUM(BF92:BF232)),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ROUND(SUM(BG92:BG232),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ROUND(SUM(BH92:BH232),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ROUND(SUM(BI92:BI232),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1699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442 - SO 442-Veřejné osvětlení-definitivní stav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J92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J93</f>
        <v>0</v>
      </c>
      <c r="K61" s="196"/>
    </row>
    <row r="62" s="9" customFormat="1" ht="19.92" customHeight="1">
      <c r="B62" s="197"/>
      <c r="C62" s="198"/>
      <c r="D62" s="199" t="s">
        <v>240</v>
      </c>
      <c r="E62" s="200"/>
      <c r="F62" s="200"/>
      <c r="G62" s="200"/>
      <c r="H62" s="200"/>
      <c r="I62" s="201"/>
      <c r="J62" s="202">
        <f>J94</f>
        <v>0</v>
      </c>
      <c r="K62" s="203"/>
    </row>
    <row r="63" s="9" customFormat="1" ht="19.92" customHeight="1">
      <c r="B63" s="197"/>
      <c r="C63" s="198"/>
      <c r="D63" s="199" t="s">
        <v>243</v>
      </c>
      <c r="E63" s="200"/>
      <c r="F63" s="200"/>
      <c r="G63" s="200"/>
      <c r="H63" s="200"/>
      <c r="I63" s="201"/>
      <c r="J63" s="202">
        <f>J101</f>
        <v>0</v>
      </c>
      <c r="K63" s="203"/>
    </row>
    <row r="64" s="8" customFormat="1" ht="24.96" customHeight="1">
      <c r="B64" s="190"/>
      <c r="C64" s="191"/>
      <c r="D64" s="192" t="s">
        <v>1629</v>
      </c>
      <c r="E64" s="193"/>
      <c r="F64" s="193"/>
      <c r="G64" s="193"/>
      <c r="H64" s="193"/>
      <c r="I64" s="194"/>
      <c r="J64" s="195">
        <f>J104</f>
        <v>0</v>
      </c>
      <c r="K64" s="196"/>
    </row>
    <row r="65" s="9" customFormat="1" ht="19.92" customHeight="1">
      <c r="B65" s="197"/>
      <c r="C65" s="198"/>
      <c r="D65" s="199" t="s">
        <v>236</v>
      </c>
      <c r="E65" s="200"/>
      <c r="F65" s="200"/>
      <c r="G65" s="200"/>
      <c r="H65" s="200"/>
      <c r="I65" s="201"/>
      <c r="J65" s="202">
        <f>J105</f>
        <v>0</v>
      </c>
      <c r="K65" s="203"/>
    </row>
    <row r="66" s="9" customFormat="1" ht="19.92" customHeight="1">
      <c r="B66" s="197"/>
      <c r="C66" s="198"/>
      <c r="D66" s="199" t="s">
        <v>1630</v>
      </c>
      <c r="E66" s="200"/>
      <c r="F66" s="200"/>
      <c r="G66" s="200"/>
      <c r="H66" s="200"/>
      <c r="I66" s="201"/>
      <c r="J66" s="202">
        <f>J108</f>
        <v>0</v>
      </c>
      <c r="K66" s="203"/>
    </row>
    <row r="67" s="9" customFormat="1" ht="19.92" customHeight="1">
      <c r="B67" s="197"/>
      <c r="C67" s="198"/>
      <c r="D67" s="199" t="s">
        <v>1700</v>
      </c>
      <c r="E67" s="200"/>
      <c r="F67" s="200"/>
      <c r="G67" s="200"/>
      <c r="H67" s="200"/>
      <c r="I67" s="201"/>
      <c r="J67" s="202">
        <f>J157</f>
        <v>0</v>
      </c>
      <c r="K67" s="203"/>
    </row>
    <row r="68" s="9" customFormat="1" ht="19.92" customHeight="1">
      <c r="B68" s="197"/>
      <c r="C68" s="198"/>
      <c r="D68" s="199" t="s">
        <v>1701</v>
      </c>
      <c r="E68" s="200"/>
      <c r="F68" s="200"/>
      <c r="G68" s="200"/>
      <c r="H68" s="200"/>
      <c r="I68" s="201"/>
      <c r="J68" s="202">
        <f>J197</f>
        <v>0</v>
      </c>
      <c r="K68" s="203"/>
    </row>
    <row r="69" s="8" customFormat="1" ht="24.96" customHeight="1">
      <c r="B69" s="190"/>
      <c r="C69" s="191"/>
      <c r="D69" s="192" t="s">
        <v>245</v>
      </c>
      <c r="E69" s="193"/>
      <c r="F69" s="193"/>
      <c r="G69" s="193"/>
      <c r="H69" s="193"/>
      <c r="I69" s="194"/>
      <c r="J69" s="195">
        <f>J200</f>
        <v>0</v>
      </c>
      <c r="K69" s="196"/>
    </row>
    <row r="70" s="9" customFormat="1" ht="19.92" customHeight="1">
      <c r="B70" s="197"/>
      <c r="C70" s="198"/>
      <c r="D70" s="199" t="s">
        <v>1631</v>
      </c>
      <c r="E70" s="200"/>
      <c r="F70" s="200"/>
      <c r="G70" s="200"/>
      <c r="H70" s="200"/>
      <c r="I70" s="201"/>
      <c r="J70" s="202">
        <f>J201</f>
        <v>0</v>
      </c>
      <c r="K70" s="203"/>
    </row>
    <row r="71" s="1" customFormat="1" ht="21.84" customHeight="1">
      <c r="B71" s="47"/>
      <c r="C71" s="48"/>
      <c r="D71" s="48"/>
      <c r="E71" s="48"/>
      <c r="F71" s="48"/>
      <c r="G71" s="48"/>
      <c r="H71" s="48"/>
      <c r="I71" s="157"/>
      <c r="J71" s="48"/>
      <c r="K71" s="52"/>
    </row>
    <row r="72" s="1" customFormat="1" ht="6.96" customHeight="1">
      <c r="B72" s="68"/>
      <c r="C72" s="69"/>
      <c r="D72" s="69"/>
      <c r="E72" s="69"/>
      <c r="F72" s="69"/>
      <c r="G72" s="69"/>
      <c r="H72" s="69"/>
      <c r="I72" s="179"/>
      <c r="J72" s="69"/>
      <c r="K72" s="70"/>
    </row>
    <row r="76" s="1" customFormat="1" ht="6.96" customHeight="1">
      <c r="B76" s="71"/>
      <c r="C76" s="72"/>
      <c r="D76" s="72"/>
      <c r="E76" s="72"/>
      <c r="F76" s="72"/>
      <c r="G76" s="72"/>
      <c r="H76" s="72"/>
      <c r="I76" s="182"/>
      <c r="J76" s="72"/>
      <c r="K76" s="72"/>
      <c r="L76" s="73"/>
    </row>
    <row r="77" s="1" customFormat="1" ht="36.96" customHeight="1">
      <c r="B77" s="47"/>
      <c r="C77" s="74" t="s">
        <v>134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14.4" customHeight="1">
      <c r="B79" s="47"/>
      <c r="C79" s="77" t="s">
        <v>18</v>
      </c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6.5" customHeight="1">
      <c r="B80" s="47"/>
      <c r="C80" s="75"/>
      <c r="D80" s="75"/>
      <c r="E80" s="205" t="str">
        <f>E7</f>
        <v>Slánská, most X 039, č.akce 999 401, Praha 6</v>
      </c>
      <c r="F80" s="77"/>
      <c r="G80" s="77"/>
      <c r="H80" s="77"/>
      <c r="I80" s="204"/>
      <c r="J80" s="75"/>
      <c r="K80" s="75"/>
      <c r="L80" s="73"/>
    </row>
    <row r="81">
      <c r="B81" s="29"/>
      <c r="C81" s="77" t="s">
        <v>124</v>
      </c>
      <c r="D81" s="206"/>
      <c r="E81" s="206"/>
      <c r="F81" s="206"/>
      <c r="G81" s="206"/>
      <c r="H81" s="206"/>
      <c r="I81" s="149"/>
      <c r="J81" s="206"/>
      <c r="K81" s="206"/>
      <c r="L81" s="207"/>
    </row>
    <row r="82" s="1" customFormat="1" ht="16.5" customHeight="1">
      <c r="B82" s="47"/>
      <c r="C82" s="75"/>
      <c r="D82" s="75"/>
      <c r="E82" s="205" t="s">
        <v>1699</v>
      </c>
      <c r="F82" s="75"/>
      <c r="G82" s="75"/>
      <c r="H82" s="75"/>
      <c r="I82" s="204"/>
      <c r="J82" s="75"/>
      <c r="K82" s="75"/>
      <c r="L82" s="73"/>
    </row>
    <row r="83" s="1" customFormat="1" ht="14.4" customHeight="1">
      <c r="B83" s="47"/>
      <c r="C83" s="77" t="s">
        <v>126</v>
      </c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E11</f>
        <v>SO 442 - SO 442-Veřejné osvětlení-definitivní stav</v>
      </c>
      <c r="F84" s="75"/>
      <c r="G84" s="75"/>
      <c r="H84" s="75"/>
      <c r="I84" s="204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="1" customFormat="1" ht="18" customHeight="1">
      <c r="B86" s="47"/>
      <c r="C86" s="77" t="s">
        <v>23</v>
      </c>
      <c r="D86" s="75"/>
      <c r="E86" s="75"/>
      <c r="F86" s="208" t="str">
        <f>F14</f>
        <v xml:space="preserve"> </v>
      </c>
      <c r="G86" s="75"/>
      <c r="H86" s="75"/>
      <c r="I86" s="209" t="s">
        <v>25</v>
      </c>
      <c r="J86" s="86" t="str">
        <f>IF(J14="","",J14)</f>
        <v>12. 4. 2018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="1" customFormat="1">
      <c r="B88" s="47"/>
      <c r="C88" s="77" t="s">
        <v>27</v>
      </c>
      <c r="D88" s="75"/>
      <c r="E88" s="75"/>
      <c r="F88" s="208" t="str">
        <f>E17</f>
        <v>TSK Praha</v>
      </c>
      <c r="G88" s="75"/>
      <c r="H88" s="75"/>
      <c r="I88" s="209" t="s">
        <v>33</v>
      </c>
      <c r="J88" s="208" t="str">
        <f>E23</f>
        <v>Pontex s.r.o.</v>
      </c>
      <c r="K88" s="75"/>
      <c r="L88" s="73"/>
    </row>
    <row r="89" s="1" customFormat="1" ht="14.4" customHeight="1">
      <c r="B89" s="47"/>
      <c r="C89" s="77" t="s">
        <v>31</v>
      </c>
      <c r="D89" s="75"/>
      <c r="E89" s="75"/>
      <c r="F89" s="208" t="str">
        <f>IF(E20="","",E20)</f>
        <v/>
      </c>
      <c r="G89" s="75"/>
      <c r="H89" s="75"/>
      <c r="I89" s="204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="10" customFormat="1" ht="29.28" customHeight="1">
      <c r="B91" s="210"/>
      <c r="C91" s="211" t="s">
        <v>135</v>
      </c>
      <c r="D91" s="212" t="s">
        <v>56</v>
      </c>
      <c r="E91" s="212" t="s">
        <v>52</v>
      </c>
      <c r="F91" s="212" t="s">
        <v>136</v>
      </c>
      <c r="G91" s="212" t="s">
        <v>137</v>
      </c>
      <c r="H91" s="212" t="s">
        <v>138</v>
      </c>
      <c r="I91" s="213" t="s">
        <v>139</v>
      </c>
      <c r="J91" s="212" t="s">
        <v>129</v>
      </c>
      <c r="K91" s="214" t="s">
        <v>140</v>
      </c>
      <c r="L91" s="215"/>
      <c r="M91" s="103" t="s">
        <v>141</v>
      </c>
      <c r="N91" s="104" t="s">
        <v>41</v>
      </c>
      <c r="O91" s="104" t="s">
        <v>142</v>
      </c>
      <c r="P91" s="104" t="s">
        <v>143</v>
      </c>
      <c r="Q91" s="104" t="s">
        <v>144</v>
      </c>
      <c r="R91" s="104" t="s">
        <v>145</v>
      </c>
      <c r="S91" s="104" t="s">
        <v>146</v>
      </c>
      <c r="T91" s="105" t="s">
        <v>147</v>
      </c>
    </row>
    <row r="92" s="1" customFormat="1" ht="29.28" customHeight="1">
      <c r="B92" s="47"/>
      <c r="C92" s="109" t="s">
        <v>130</v>
      </c>
      <c r="D92" s="75"/>
      <c r="E92" s="75"/>
      <c r="F92" s="75"/>
      <c r="G92" s="75"/>
      <c r="H92" s="75"/>
      <c r="I92" s="204"/>
      <c r="J92" s="216">
        <f>BK92</f>
        <v>0</v>
      </c>
      <c r="K92" s="75"/>
      <c r="L92" s="73"/>
      <c r="M92" s="106"/>
      <c r="N92" s="107"/>
      <c r="O92" s="107"/>
      <c r="P92" s="217">
        <f>P93+P104+P200</f>
        <v>0</v>
      </c>
      <c r="Q92" s="107"/>
      <c r="R92" s="217">
        <f>R93+R104+R200</f>
        <v>14.289338139999998</v>
      </c>
      <c r="S92" s="107"/>
      <c r="T92" s="218">
        <f>T93+T104+T200</f>
        <v>0</v>
      </c>
      <c r="AT92" s="25" t="s">
        <v>70</v>
      </c>
      <c r="AU92" s="25" t="s">
        <v>131</v>
      </c>
      <c r="BK92" s="219">
        <f>BK93+BK104+BK200</f>
        <v>0</v>
      </c>
    </row>
    <row r="93" s="11" customFormat="1" ht="37.44001" customHeight="1">
      <c r="B93" s="220"/>
      <c r="C93" s="221"/>
      <c r="D93" s="222" t="s">
        <v>70</v>
      </c>
      <c r="E93" s="223" t="s">
        <v>148</v>
      </c>
      <c r="F93" s="223" t="s">
        <v>149</v>
      </c>
      <c r="G93" s="221"/>
      <c r="H93" s="221"/>
      <c r="I93" s="224"/>
      <c r="J93" s="225">
        <f>BK93</f>
        <v>0</v>
      </c>
      <c r="K93" s="221"/>
      <c r="L93" s="226"/>
      <c r="M93" s="227"/>
      <c r="N93" s="228"/>
      <c r="O93" s="228"/>
      <c r="P93" s="229">
        <f>P94+P101</f>
        <v>0</v>
      </c>
      <c r="Q93" s="228"/>
      <c r="R93" s="229">
        <f>R94+R101</f>
        <v>0</v>
      </c>
      <c r="S93" s="228"/>
      <c r="T93" s="230">
        <f>T94+T101</f>
        <v>0</v>
      </c>
      <c r="AR93" s="231" t="s">
        <v>78</v>
      </c>
      <c r="AT93" s="232" t="s">
        <v>70</v>
      </c>
      <c r="AU93" s="232" t="s">
        <v>71</v>
      </c>
      <c r="AY93" s="231" t="s">
        <v>150</v>
      </c>
      <c r="BK93" s="233">
        <f>BK94+BK101</f>
        <v>0</v>
      </c>
    </row>
    <row r="94" s="11" customFormat="1" ht="19.92" customHeight="1">
      <c r="B94" s="220"/>
      <c r="C94" s="221"/>
      <c r="D94" s="222" t="s">
        <v>70</v>
      </c>
      <c r="E94" s="234" t="s">
        <v>180</v>
      </c>
      <c r="F94" s="234" t="s">
        <v>728</v>
      </c>
      <c r="G94" s="221"/>
      <c r="H94" s="221"/>
      <c r="I94" s="224"/>
      <c r="J94" s="235">
        <f>BK94</f>
        <v>0</v>
      </c>
      <c r="K94" s="221"/>
      <c r="L94" s="226"/>
      <c r="M94" s="227"/>
      <c r="N94" s="228"/>
      <c r="O94" s="228"/>
      <c r="P94" s="229">
        <f>SUM(P95:P100)</f>
        <v>0</v>
      </c>
      <c r="Q94" s="228"/>
      <c r="R94" s="229">
        <f>SUM(R95:R100)</f>
        <v>0</v>
      </c>
      <c r="S94" s="228"/>
      <c r="T94" s="230">
        <f>SUM(T95:T100)</f>
        <v>0</v>
      </c>
      <c r="AR94" s="231" t="s">
        <v>78</v>
      </c>
      <c r="AT94" s="232" t="s">
        <v>70</v>
      </c>
      <c r="AU94" s="232" t="s">
        <v>78</v>
      </c>
      <c r="AY94" s="231" t="s">
        <v>150</v>
      </c>
      <c r="BK94" s="233">
        <f>SUM(BK95:BK100)</f>
        <v>0</v>
      </c>
    </row>
    <row r="95" s="1" customFormat="1" ht="25.5" customHeight="1">
      <c r="B95" s="47"/>
      <c r="C95" s="236" t="s">
        <v>78</v>
      </c>
      <c r="D95" s="236" t="s">
        <v>153</v>
      </c>
      <c r="E95" s="237" t="s">
        <v>1702</v>
      </c>
      <c r="F95" s="238" t="s">
        <v>1703</v>
      </c>
      <c r="G95" s="239" t="s">
        <v>252</v>
      </c>
      <c r="H95" s="240">
        <v>32.405000000000001</v>
      </c>
      <c r="I95" s="241"/>
      <c r="J95" s="242">
        <f>ROUND(I95*H95,2)</f>
        <v>0</v>
      </c>
      <c r="K95" s="238" t="s">
        <v>157</v>
      </c>
      <c r="L95" s="73"/>
      <c r="M95" s="243" t="s">
        <v>21</v>
      </c>
      <c r="N95" s="244" t="s">
        <v>42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5" t="s">
        <v>158</v>
      </c>
      <c r="AT95" s="25" t="s">
        <v>153</v>
      </c>
      <c r="AU95" s="25" t="s">
        <v>81</v>
      </c>
      <c r="AY95" s="25" t="s">
        <v>150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5" t="s">
        <v>78</v>
      </c>
      <c r="BK95" s="247">
        <f>ROUND(I95*H95,2)</f>
        <v>0</v>
      </c>
      <c r="BL95" s="25" t="s">
        <v>158</v>
      </c>
      <c r="BM95" s="25" t="s">
        <v>1704</v>
      </c>
    </row>
    <row r="96" s="12" customFormat="1">
      <c r="B96" s="248"/>
      <c r="C96" s="249"/>
      <c r="D96" s="250" t="s">
        <v>160</v>
      </c>
      <c r="E96" s="251" t="s">
        <v>21</v>
      </c>
      <c r="F96" s="252" t="s">
        <v>1705</v>
      </c>
      <c r="G96" s="249"/>
      <c r="H96" s="253">
        <v>32.405000000000001</v>
      </c>
      <c r="I96" s="254"/>
      <c r="J96" s="249"/>
      <c r="K96" s="249"/>
      <c r="L96" s="255"/>
      <c r="M96" s="256"/>
      <c r="N96" s="257"/>
      <c r="O96" s="257"/>
      <c r="P96" s="257"/>
      <c r="Q96" s="257"/>
      <c r="R96" s="257"/>
      <c r="S96" s="257"/>
      <c r="T96" s="258"/>
      <c r="AT96" s="259" t="s">
        <v>160</v>
      </c>
      <c r="AU96" s="259" t="s">
        <v>81</v>
      </c>
      <c r="AV96" s="12" t="s">
        <v>81</v>
      </c>
      <c r="AW96" s="12" t="s">
        <v>35</v>
      </c>
      <c r="AX96" s="12" t="s">
        <v>78</v>
      </c>
      <c r="AY96" s="259" t="s">
        <v>150</v>
      </c>
    </row>
    <row r="97" s="1" customFormat="1" ht="38.25" customHeight="1">
      <c r="B97" s="47"/>
      <c r="C97" s="236" t="s">
        <v>81</v>
      </c>
      <c r="D97" s="236" t="s">
        <v>153</v>
      </c>
      <c r="E97" s="237" t="s">
        <v>1706</v>
      </c>
      <c r="F97" s="238" t="s">
        <v>1707</v>
      </c>
      <c r="G97" s="239" t="s">
        <v>252</v>
      </c>
      <c r="H97" s="240">
        <v>32.405000000000001</v>
      </c>
      <c r="I97" s="241"/>
      <c r="J97" s="242">
        <f>ROUND(I97*H97,2)</f>
        <v>0</v>
      </c>
      <c r="K97" s="238" t="s">
        <v>157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158</v>
      </c>
      <c r="AT97" s="25" t="s">
        <v>153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158</v>
      </c>
      <c r="BM97" s="25" t="s">
        <v>1708</v>
      </c>
    </row>
    <row r="98" s="12" customFormat="1">
      <c r="B98" s="248"/>
      <c r="C98" s="249"/>
      <c r="D98" s="250" t="s">
        <v>160</v>
      </c>
      <c r="E98" s="251" t="s">
        <v>21</v>
      </c>
      <c r="F98" s="252" t="s">
        <v>1705</v>
      </c>
      <c r="G98" s="249"/>
      <c r="H98" s="253">
        <v>32.405000000000001</v>
      </c>
      <c r="I98" s="254"/>
      <c r="J98" s="249"/>
      <c r="K98" s="249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160</v>
      </c>
      <c r="AU98" s="259" t="s">
        <v>81</v>
      </c>
      <c r="AV98" s="12" t="s">
        <v>81</v>
      </c>
      <c r="AW98" s="12" t="s">
        <v>35</v>
      </c>
      <c r="AX98" s="12" t="s">
        <v>78</v>
      </c>
      <c r="AY98" s="259" t="s">
        <v>150</v>
      </c>
    </row>
    <row r="99" s="1" customFormat="1" ht="38.25" customHeight="1">
      <c r="B99" s="47"/>
      <c r="C99" s="236" t="s">
        <v>170</v>
      </c>
      <c r="D99" s="236" t="s">
        <v>153</v>
      </c>
      <c r="E99" s="237" t="s">
        <v>1709</v>
      </c>
      <c r="F99" s="238" t="s">
        <v>1710</v>
      </c>
      <c r="G99" s="239" t="s">
        <v>252</v>
      </c>
      <c r="H99" s="240">
        <v>32.405000000000001</v>
      </c>
      <c r="I99" s="241"/>
      <c r="J99" s="242">
        <f>ROUND(I99*H99,2)</f>
        <v>0</v>
      </c>
      <c r="K99" s="238" t="s">
        <v>157</v>
      </c>
      <c r="L99" s="73"/>
      <c r="M99" s="243" t="s">
        <v>21</v>
      </c>
      <c r="N99" s="244" t="s">
        <v>42</v>
      </c>
      <c r="O99" s="48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5" t="s">
        <v>158</v>
      </c>
      <c r="AT99" s="25" t="s">
        <v>153</v>
      </c>
      <c r="AU99" s="25" t="s">
        <v>81</v>
      </c>
      <c r="AY99" s="25" t="s">
        <v>150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5" t="s">
        <v>78</v>
      </c>
      <c r="BK99" s="247">
        <f>ROUND(I99*H99,2)</f>
        <v>0</v>
      </c>
      <c r="BL99" s="25" t="s">
        <v>158</v>
      </c>
      <c r="BM99" s="25" t="s">
        <v>1711</v>
      </c>
    </row>
    <row r="100" s="12" customFormat="1">
      <c r="B100" s="248"/>
      <c r="C100" s="249"/>
      <c r="D100" s="250" t="s">
        <v>160</v>
      </c>
      <c r="E100" s="251" t="s">
        <v>21</v>
      </c>
      <c r="F100" s="252" t="s">
        <v>1705</v>
      </c>
      <c r="G100" s="249"/>
      <c r="H100" s="253">
        <v>32.405000000000001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160</v>
      </c>
      <c r="AU100" s="259" t="s">
        <v>81</v>
      </c>
      <c r="AV100" s="12" t="s">
        <v>81</v>
      </c>
      <c r="AW100" s="12" t="s">
        <v>35</v>
      </c>
      <c r="AX100" s="12" t="s">
        <v>78</v>
      </c>
      <c r="AY100" s="259" t="s">
        <v>150</v>
      </c>
    </row>
    <row r="101" s="11" customFormat="1" ht="29.88" customHeight="1">
      <c r="B101" s="220"/>
      <c r="C101" s="221"/>
      <c r="D101" s="222" t="s">
        <v>70</v>
      </c>
      <c r="E101" s="234" t="s">
        <v>1437</v>
      </c>
      <c r="F101" s="234" t="s">
        <v>1438</v>
      </c>
      <c r="G101" s="221"/>
      <c r="H101" s="221"/>
      <c r="I101" s="224"/>
      <c r="J101" s="235">
        <f>BK101</f>
        <v>0</v>
      </c>
      <c r="K101" s="221"/>
      <c r="L101" s="226"/>
      <c r="M101" s="227"/>
      <c r="N101" s="228"/>
      <c r="O101" s="228"/>
      <c r="P101" s="229">
        <f>SUM(P102:P103)</f>
        <v>0</v>
      </c>
      <c r="Q101" s="228"/>
      <c r="R101" s="229">
        <f>SUM(R102:R103)</f>
        <v>0</v>
      </c>
      <c r="S101" s="228"/>
      <c r="T101" s="230">
        <f>SUM(T102:T103)</f>
        <v>0</v>
      </c>
      <c r="AR101" s="231" t="s">
        <v>78</v>
      </c>
      <c r="AT101" s="232" t="s">
        <v>70</v>
      </c>
      <c r="AU101" s="232" t="s">
        <v>78</v>
      </c>
      <c r="AY101" s="231" t="s">
        <v>150</v>
      </c>
      <c r="BK101" s="233">
        <f>SUM(BK102:BK103)</f>
        <v>0</v>
      </c>
    </row>
    <row r="102" s="1" customFormat="1" ht="25.5" customHeight="1">
      <c r="B102" s="47"/>
      <c r="C102" s="236" t="s">
        <v>158</v>
      </c>
      <c r="D102" s="236" t="s">
        <v>153</v>
      </c>
      <c r="E102" s="237" t="s">
        <v>1534</v>
      </c>
      <c r="F102" s="238" t="s">
        <v>1535</v>
      </c>
      <c r="G102" s="239" t="s">
        <v>332</v>
      </c>
      <c r="H102" s="240">
        <v>2.1389999999999998</v>
      </c>
      <c r="I102" s="241"/>
      <c r="J102" s="242">
        <f>ROUND(I102*H102,2)</f>
        <v>0</v>
      </c>
      <c r="K102" s="238" t="s">
        <v>157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5" t="s">
        <v>158</v>
      </c>
      <c r="AT102" s="25" t="s">
        <v>153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158</v>
      </c>
      <c r="BM102" s="25" t="s">
        <v>1712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1713</v>
      </c>
      <c r="G103" s="249"/>
      <c r="H103" s="253">
        <v>2.1389999999999998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81</v>
      </c>
      <c r="AV103" s="12" t="s">
        <v>81</v>
      </c>
      <c r="AW103" s="12" t="s">
        <v>35</v>
      </c>
      <c r="AX103" s="12" t="s">
        <v>78</v>
      </c>
      <c r="AY103" s="259" t="s">
        <v>150</v>
      </c>
    </row>
    <row r="104" s="11" customFormat="1" ht="37.44001" customHeight="1">
      <c r="B104" s="220"/>
      <c r="C104" s="221"/>
      <c r="D104" s="222" t="s">
        <v>70</v>
      </c>
      <c r="E104" s="223" t="s">
        <v>329</v>
      </c>
      <c r="F104" s="223" t="s">
        <v>1632</v>
      </c>
      <c r="G104" s="221"/>
      <c r="H104" s="221"/>
      <c r="I104" s="224"/>
      <c r="J104" s="225">
        <f>BK104</f>
        <v>0</v>
      </c>
      <c r="K104" s="221"/>
      <c r="L104" s="226"/>
      <c r="M104" s="227"/>
      <c r="N104" s="228"/>
      <c r="O104" s="228"/>
      <c r="P104" s="229">
        <f>P105+P108+P157+P197</f>
        <v>0</v>
      </c>
      <c r="Q104" s="228"/>
      <c r="R104" s="229">
        <f>R105+R108+R157+R197</f>
        <v>13.955478139999999</v>
      </c>
      <c r="S104" s="228"/>
      <c r="T104" s="230">
        <f>T105+T108+T157+T197</f>
        <v>0</v>
      </c>
      <c r="AR104" s="231" t="s">
        <v>78</v>
      </c>
      <c r="AT104" s="232" t="s">
        <v>70</v>
      </c>
      <c r="AU104" s="232" t="s">
        <v>71</v>
      </c>
      <c r="AY104" s="231" t="s">
        <v>150</v>
      </c>
      <c r="BK104" s="233">
        <f>BK105+BK108+BK157+BK197</f>
        <v>0</v>
      </c>
    </row>
    <row r="105" s="11" customFormat="1" ht="19.92" customHeight="1">
      <c r="B105" s="220"/>
      <c r="C105" s="221"/>
      <c r="D105" s="222" t="s">
        <v>70</v>
      </c>
      <c r="E105" s="234" t="s">
        <v>78</v>
      </c>
      <c r="F105" s="234" t="s">
        <v>249</v>
      </c>
      <c r="G105" s="221"/>
      <c r="H105" s="221"/>
      <c r="I105" s="224"/>
      <c r="J105" s="235">
        <f>BK105</f>
        <v>0</v>
      </c>
      <c r="K105" s="221"/>
      <c r="L105" s="226"/>
      <c r="M105" s="227"/>
      <c r="N105" s="228"/>
      <c r="O105" s="228"/>
      <c r="P105" s="229">
        <f>SUM(P106:P107)</f>
        <v>0</v>
      </c>
      <c r="Q105" s="228"/>
      <c r="R105" s="229">
        <f>SUM(R106:R107)</f>
        <v>0</v>
      </c>
      <c r="S105" s="228"/>
      <c r="T105" s="230">
        <f>SUM(T106:T107)</f>
        <v>0</v>
      </c>
      <c r="AR105" s="231" t="s">
        <v>78</v>
      </c>
      <c r="AT105" s="232" t="s">
        <v>70</v>
      </c>
      <c r="AU105" s="232" t="s">
        <v>78</v>
      </c>
      <c r="AY105" s="231" t="s">
        <v>150</v>
      </c>
      <c r="BK105" s="233">
        <f>SUM(BK106:BK107)</f>
        <v>0</v>
      </c>
    </row>
    <row r="106" s="1" customFormat="1" ht="16.5" customHeight="1">
      <c r="B106" s="47"/>
      <c r="C106" s="236" t="s">
        <v>180</v>
      </c>
      <c r="D106" s="236" t="s">
        <v>153</v>
      </c>
      <c r="E106" s="237" t="s">
        <v>387</v>
      </c>
      <c r="F106" s="238" t="s">
        <v>388</v>
      </c>
      <c r="G106" s="239" t="s">
        <v>332</v>
      </c>
      <c r="H106" s="240">
        <v>3.4020000000000001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599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599</v>
      </c>
      <c r="BM106" s="25" t="s">
        <v>1714</v>
      </c>
    </row>
    <row r="107" s="12" customFormat="1">
      <c r="B107" s="248"/>
      <c r="C107" s="249"/>
      <c r="D107" s="250" t="s">
        <v>160</v>
      </c>
      <c r="E107" s="251" t="s">
        <v>21</v>
      </c>
      <c r="F107" s="252" t="s">
        <v>1715</v>
      </c>
      <c r="G107" s="249"/>
      <c r="H107" s="253">
        <v>3.4020000000000001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160</v>
      </c>
      <c r="AU107" s="259" t="s">
        <v>81</v>
      </c>
      <c r="AV107" s="12" t="s">
        <v>81</v>
      </c>
      <c r="AW107" s="12" t="s">
        <v>35</v>
      </c>
      <c r="AX107" s="12" t="s">
        <v>78</v>
      </c>
      <c r="AY107" s="259" t="s">
        <v>150</v>
      </c>
    </row>
    <row r="108" s="11" customFormat="1" ht="29.88" customHeight="1">
      <c r="B108" s="220"/>
      <c r="C108" s="221"/>
      <c r="D108" s="222" t="s">
        <v>70</v>
      </c>
      <c r="E108" s="234" t="s">
        <v>1633</v>
      </c>
      <c r="F108" s="234" t="s">
        <v>1634</v>
      </c>
      <c r="G108" s="221"/>
      <c r="H108" s="221"/>
      <c r="I108" s="224"/>
      <c r="J108" s="235">
        <f>BK108</f>
        <v>0</v>
      </c>
      <c r="K108" s="221"/>
      <c r="L108" s="226"/>
      <c r="M108" s="227"/>
      <c r="N108" s="228"/>
      <c r="O108" s="228"/>
      <c r="P108" s="229">
        <f>SUM(P109:P156)</f>
        <v>0</v>
      </c>
      <c r="Q108" s="228"/>
      <c r="R108" s="229">
        <f>SUM(R109:R156)</f>
        <v>1.06646</v>
      </c>
      <c r="S108" s="228"/>
      <c r="T108" s="230">
        <f>SUM(T109:T156)</f>
        <v>0</v>
      </c>
      <c r="AR108" s="231" t="s">
        <v>170</v>
      </c>
      <c r="AT108" s="232" t="s">
        <v>70</v>
      </c>
      <c r="AU108" s="232" t="s">
        <v>78</v>
      </c>
      <c r="AY108" s="231" t="s">
        <v>150</v>
      </c>
      <c r="BK108" s="233">
        <f>SUM(BK109:BK156)</f>
        <v>0</v>
      </c>
    </row>
    <row r="109" s="1" customFormat="1" ht="25.5" customHeight="1">
      <c r="B109" s="47"/>
      <c r="C109" s="236" t="s">
        <v>187</v>
      </c>
      <c r="D109" s="236" t="s">
        <v>153</v>
      </c>
      <c r="E109" s="237" t="s">
        <v>1635</v>
      </c>
      <c r="F109" s="238" t="s">
        <v>1636</v>
      </c>
      <c r="G109" s="239" t="s">
        <v>156</v>
      </c>
      <c r="H109" s="240">
        <v>20</v>
      </c>
      <c r="I109" s="241"/>
      <c r="J109" s="242">
        <f>ROUND(I109*H109,2)</f>
        <v>0</v>
      </c>
      <c r="K109" s="238" t="s">
        <v>157</v>
      </c>
      <c r="L109" s="73"/>
      <c r="M109" s="243" t="s">
        <v>21</v>
      </c>
      <c r="N109" s="244" t="s">
        <v>42</v>
      </c>
      <c r="O109" s="48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5" t="s">
        <v>599</v>
      </c>
      <c r="AT109" s="25" t="s">
        <v>153</v>
      </c>
      <c r="AU109" s="25" t="s">
        <v>81</v>
      </c>
      <c r="AY109" s="25" t="s">
        <v>150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5" t="s">
        <v>78</v>
      </c>
      <c r="BK109" s="247">
        <f>ROUND(I109*H109,2)</f>
        <v>0</v>
      </c>
      <c r="BL109" s="25" t="s">
        <v>599</v>
      </c>
      <c r="BM109" s="25" t="s">
        <v>1716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1717</v>
      </c>
      <c r="G110" s="249"/>
      <c r="H110" s="253">
        <v>20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78</v>
      </c>
      <c r="AY110" s="259" t="s">
        <v>150</v>
      </c>
    </row>
    <row r="111" s="1" customFormat="1" ht="16.5" customHeight="1">
      <c r="B111" s="47"/>
      <c r="C111" s="285" t="s">
        <v>193</v>
      </c>
      <c r="D111" s="285" t="s">
        <v>329</v>
      </c>
      <c r="E111" s="286" t="s">
        <v>1639</v>
      </c>
      <c r="F111" s="287" t="s">
        <v>1640</v>
      </c>
      <c r="G111" s="288" t="s">
        <v>156</v>
      </c>
      <c r="H111" s="289">
        <v>1</v>
      </c>
      <c r="I111" s="290"/>
      <c r="J111" s="291">
        <f>ROUND(I111*H111,2)</f>
        <v>0</v>
      </c>
      <c r="K111" s="287" t="s">
        <v>1641</v>
      </c>
      <c r="L111" s="292"/>
      <c r="M111" s="293" t="s">
        <v>21</v>
      </c>
      <c r="N111" s="294" t="s">
        <v>42</v>
      </c>
      <c r="O111" s="48"/>
      <c r="P111" s="245">
        <f>O111*H111</f>
        <v>0</v>
      </c>
      <c r="Q111" s="245">
        <v>0.00010000000000000001</v>
      </c>
      <c r="R111" s="245">
        <f>Q111*H111</f>
        <v>0.00010000000000000001</v>
      </c>
      <c r="S111" s="245">
        <v>0</v>
      </c>
      <c r="T111" s="246">
        <f>S111*H111</f>
        <v>0</v>
      </c>
      <c r="AR111" s="25" t="s">
        <v>945</v>
      </c>
      <c r="AT111" s="25" t="s">
        <v>329</v>
      </c>
      <c r="AU111" s="25" t="s">
        <v>81</v>
      </c>
      <c r="AY111" s="25" t="s">
        <v>150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5" t="s">
        <v>78</v>
      </c>
      <c r="BK111" s="247">
        <f>ROUND(I111*H111,2)</f>
        <v>0</v>
      </c>
      <c r="BL111" s="25" t="s">
        <v>945</v>
      </c>
      <c r="BM111" s="25" t="s">
        <v>1718</v>
      </c>
    </row>
    <row r="112" s="1" customFormat="1" ht="25.5" customHeight="1">
      <c r="B112" s="47"/>
      <c r="C112" s="236" t="s">
        <v>198</v>
      </c>
      <c r="D112" s="236" t="s">
        <v>153</v>
      </c>
      <c r="E112" s="237" t="s">
        <v>1649</v>
      </c>
      <c r="F112" s="238" t="s">
        <v>1650</v>
      </c>
      <c r="G112" s="239" t="s">
        <v>156</v>
      </c>
      <c r="H112" s="240">
        <v>10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599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599</v>
      </c>
      <c r="BM112" s="25" t="s">
        <v>1719</v>
      </c>
    </row>
    <row r="113" s="12" customFormat="1">
      <c r="B113" s="248"/>
      <c r="C113" s="249"/>
      <c r="D113" s="250" t="s">
        <v>160</v>
      </c>
      <c r="E113" s="251" t="s">
        <v>21</v>
      </c>
      <c r="F113" s="252" t="s">
        <v>1638</v>
      </c>
      <c r="G113" s="249"/>
      <c r="H113" s="253">
        <v>10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160</v>
      </c>
      <c r="AU113" s="259" t="s">
        <v>81</v>
      </c>
      <c r="AV113" s="12" t="s">
        <v>81</v>
      </c>
      <c r="AW113" s="12" t="s">
        <v>35</v>
      </c>
      <c r="AX113" s="12" t="s">
        <v>78</v>
      </c>
      <c r="AY113" s="259" t="s">
        <v>150</v>
      </c>
    </row>
    <row r="114" s="1" customFormat="1" ht="16.5" customHeight="1">
      <c r="B114" s="47"/>
      <c r="C114" s="285" t="s">
        <v>151</v>
      </c>
      <c r="D114" s="285" t="s">
        <v>329</v>
      </c>
      <c r="E114" s="286" t="s">
        <v>1720</v>
      </c>
      <c r="F114" s="287" t="s">
        <v>1721</v>
      </c>
      <c r="G114" s="288" t="s">
        <v>156</v>
      </c>
      <c r="H114" s="289">
        <v>10</v>
      </c>
      <c r="I114" s="290"/>
      <c r="J114" s="291">
        <f>ROUND(I114*H114,2)</f>
        <v>0</v>
      </c>
      <c r="K114" s="287" t="s">
        <v>21</v>
      </c>
      <c r="L114" s="292"/>
      <c r="M114" s="293" t="s">
        <v>21</v>
      </c>
      <c r="N114" s="294" t="s">
        <v>42</v>
      </c>
      <c r="O114" s="48"/>
      <c r="P114" s="245">
        <f>O114*H114</f>
        <v>0</v>
      </c>
      <c r="Q114" s="245">
        <v>0.014999999999999999</v>
      </c>
      <c r="R114" s="245">
        <f>Q114*H114</f>
        <v>0.14999999999999999</v>
      </c>
      <c r="S114" s="245">
        <v>0</v>
      </c>
      <c r="T114" s="246">
        <f>S114*H114</f>
        <v>0</v>
      </c>
      <c r="AR114" s="25" t="s">
        <v>945</v>
      </c>
      <c r="AT114" s="25" t="s">
        <v>329</v>
      </c>
      <c r="AU114" s="25" t="s">
        <v>81</v>
      </c>
      <c r="AY114" s="25" t="s">
        <v>150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5" t="s">
        <v>78</v>
      </c>
      <c r="BK114" s="247">
        <f>ROUND(I114*H114,2)</f>
        <v>0</v>
      </c>
      <c r="BL114" s="25" t="s">
        <v>945</v>
      </c>
      <c r="BM114" s="25" t="s">
        <v>1722</v>
      </c>
    </row>
    <row r="115" s="12" customFormat="1">
      <c r="B115" s="248"/>
      <c r="C115" s="249"/>
      <c r="D115" s="250" t="s">
        <v>160</v>
      </c>
      <c r="E115" s="251" t="s">
        <v>21</v>
      </c>
      <c r="F115" s="252" t="s">
        <v>1638</v>
      </c>
      <c r="G115" s="249"/>
      <c r="H115" s="253">
        <v>10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160</v>
      </c>
      <c r="AU115" s="259" t="s">
        <v>81</v>
      </c>
      <c r="AV115" s="12" t="s">
        <v>81</v>
      </c>
      <c r="AW115" s="12" t="s">
        <v>35</v>
      </c>
      <c r="AX115" s="12" t="s">
        <v>78</v>
      </c>
      <c r="AY115" s="259" t="s">
        <v>150</v>
      </c>
    </row>
    <row r="116" s="1" customFormat="1" ht="16.5" customHeight="1">
      <c r="B116" s="47"/>
      <c r="C116" s="285" t="s">
        <v>207</v>
      </c>
      <c r="D116" s="285" t="s">
        <v>329</v>
      </c>
      <c r="E116" s="286" t="s">
        <v>1723</v>
      </c>
      <c r="F116" s="287" t="s">
        <v>1724</v>
      </c>
      <c r="G116" s="288" t="s">
        <v>156</v>
      </c>
      <c r="H116" s="289">
        <v>10</v>
      </c>
      <c r="I116" s="290"/>
      <c r="J116" s="291">
        <f>ROUND(I116*H116,2)</f>
        <v>0</v>
      </c>
      <c r="K116" s="287" t="s">
        <v>1641</v>
      </c>
      <c r="L116" s="292"/>
      <c r="M116" s="293" t="s">
        <v>21</v>
      </c>
      <c r="N116" s="294" t="s">
        <v>42</v>
      </c>
      <c r="O116" s="48"/>
      <c r="P116" s="245">
        <f>O116*H116</f>
        <v>0</v>
      </c>
      <c r="Q116" s="245">
        <v>0.00025000000000000001</v>
      </c>
      <c r="R116" s="245">
        <f>Q116*H116</f>
        <v>0.0025000000000000001</v>
      </c>
      <c r="S116" s="245">
        <v>0</v>
      </c>
      <c r="T116" s="246">
        <f>S116*H116</f>
        <v>0</v>
      </c>
      <c r="AR116" s="25" t="s">
        <v>945</v>
      </c>
      <c r="AT116" s="25" t="s">
        <v>329</v>
      </c>
      <c r="AU116" s="25" t="s">
        <v>81</v>
      </c>
      <c r="AY116" s="25" t="s">
        <v>150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5" t="s">
        <v>78</v>
      </c>
      <c r="BK116" s="247">
        <f>ROUND(I116*H116,2)</f>
        <v>0</v>
      </c>
      <c r="BL116" s="25" t="s">
        <v>945</v>
      </c>
      <c r="BM116" s="25" t="s">
        <v>1725</v>
      </c>
    </row>
    <row r="117" s="1" customFormat="1">
      <c r="B117" s="47"/>
      <c r="C117" s="75"/>
      <c r="D117" s="250" t="s">
        <v>1646</v>
      </c>
      <c r="E117" s="75"/>
      <c r="F117" s="309" t="s">
        <v>1726</v>
      </c>
      <c r="G117" s="75"/>
      <c r="H117" s="75"/>
      <c r="I117" s="204"/>
      <c r="J117" s="75"/>
      <c r="K117" s="75"/>
      <c r="L117" s="73"/>
      <c r="M117" s="310"/>
      <c r="N117" s="48"/>
      <c r="O117" s="48"/>
      <c r="P117" s="48"/>
      <c r="Q117" s="48"/>
      <c r="R117" s="48"/>
      <c r="S117" s="48"/>
      <c r="T117" s="96"/>
      <c r="AT117" s="25" t="s">
        <v>1646</v>
      </c>
      <c r="AU117" s="25" t="s">
        <v>81</v>
      </c>
    </row>
    <row r="118" s="12" customFormat="1">
      <c r="B118" s="248"/>
      <c r="C118" s="249"/>
      <c r="D118" s="250" t="s">
        <v>160</v>
      </c>
      <c r="E118" s="251" t="s">
        <v>21</v>
      </c>
      <c r="F118" s="252" t="s">
        <v>1638</v>
      </c>
      <c r="G118" s="249"/>
      <c r="H118" s="253">
        <v>10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160</v>
      </c>
      <c r="AU118" s="259" t="s">
        <v>81</v>
      </c>
      <c r="AV118" s="12" t="s">
        <v>81</v>
      </c>
      <c r="AW118" s="12" t="s">
        <v>35</v>
      </c>
      <c r="AX118" s="12" t="s">
        <v>78</v>
      </c>
      <c r="AY118" s="259" t="s">
        <v>150</v>
      </c>
    </row>
    <row r="119" s="1" customFormat="1" ht="25.5" customHeight="1">
      <c r="B119" s="47"/>
      <c r="C119" s="236" t="s">
        <v>212</v>
      </c>
      <c r="D119" s="236" t="s">
        <v>153</v>
      </c>
      <c r="E119" s="237" t="s">
        <v>1643</v>
      </c>
      <c r="F119" s="238" t="s">
        <v>1644</v>
      </c>
      <c r="G119" s="239" t="s">
        <v>156</v>
      </c>
      <c r="H119" s="240">
        <v>5</v>
      </c>
      <c r="I119" s="241"/>
      <c r="J119" s="242">
        <f>ROUND(I119*H119,2)</f>
        <v>0</v>
      </c>
      <c r="K119" s="238" t="s">
        <v>157</v>
      </c>
      <c r="L119" s="73"/>
      <c r="M119" s="243" t="s">
        <v>21</v>
      </c>
      <c r="N119" s="244" t="s">
        <v>42</v>
      </c>
      <c r="O119" s="48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5" t="s">
        <v>599</v>
      </c>
      <c r="AT119" s="25" t="s">
        <v>153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599</v>
      </c>
      <c r="BM119" s="25" t="s">
        <v>1727</v>
      </c>
    </row>
    <row r="120" s="1" customFormat="1">
      <c r="B120" s="47"/>
      <c r="C120" s="75"/>
      <c r="D120" s="250" t="s">
        <v>1646</v>
      </c>
      <c r="E120" s="75"/>
      <c r="F120" s="309" t="s">
        <v>1647</v>
      </c>
      <c r="G120" s="75"/>
      <c r="H120" s="75"/>
      <c r="I120" s="204"/>
      <c r="J120" s="75"/>
      <c r="K120" s="75"/>
      <c r="L120" s="73"/>
      <c r="M120" s="310"/>
      <c r="N120" s="48"/>
      <c r="O120" s="48"/>
      <c r="P120" s="48"/>
      <c r="Q120" s="48"/>
      <c r="R120" s="48"/>
      <c r="S120" s="48"/>
      <c r="T120" s="96"/>
      <c r="AT120" s="25" t="s">
        <v>1646</v>
      </c>
      <c r="AU120" s="25" t="s">
        <v>81</v>
      </c>
    </row>
    <row r="121" s="1" customFormat="1" ht="25.5" customHeight="1">
      <c r="B121" s="47"/>
      <c r="C121" s="236" t="s">
        <v>216</v>
      </c>
      <c r="D121" s="236" t="s">
        <v>153</v>
      </c>
      <c r="E121" s="237" t="s">
        <v>1660</v>
      </c>
      <c r="F121" s="238" t="s">
        <v>1661</v>
      </c>
      <c r="G121" s="239" t="s">
        <v>156</v>
      </c>
      <c r="H121" s="240">
        <v>5</v>
      </c>
      <c r="I121" s="241"/>
      <c r="J121" s="242">
        <f>ROUND(I121*H121,2)</f>
        <v>0</v>
      </c>
      <c r="K121" s="238" t="s">
        <v>157</v>
      </c>
      <c r="L121" s="73"/>
      <c r="M121" s="243" t="s">
        <v>21</v>
      </c>
      <c r="N121" s="244" t="s">
        <v>42</v>
      </c>
      <c r="O121" s="48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5" t="s">
        <v>599</v>
      </c>
      <c r="AT121" s="25" t="s">
        <v>153</v>
      </c>
      <c r="AU121" s="25" t="s">
        <v>81</v>
      </c>
      <c r="AY121" s="25" t="s">
        <v>150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5" t="s">
        <v>78</v>
      </c>
      <c r="BK121" s="247">
        <f>ROUND(I121*H121,2)</f>
        <v>0</v>
      </c>
      <c r="BL121" s="25" t="s">
        <v>599</v>
      </c>
      <c r="BM121" s="25" t="s">
        <v>1728</v>
      </c>
    </row>
    <row r="122" s="1" customFormat="1" ht="16.5" customHeight="1">
      <c r="B122" s="47"/>
      <c r="C122" s="285" t="s">
        <v>220</v>
      </c>
      <c r="D122" s="285" t="s">
        <v>329</v>
      </c>
      <c r="E122" s="286" t="s">
        <v>1729</v>
      </c>
      <c r="F122" s="287" t="s">
        <v>1730</v>
      </c>
      <c r="G122" s="288" t="s">
        <v>156</v>
      </c>
      <c r="H122" s="289">
        <v>5</v>
      </c>
      <c r="I122" s="290"/>
      <c r="J122" s="291">
        <f>ROUND(I122*H122,2)</f>
        <v>0</v>
      </c>
      <c r="K122" s="287" t="s">
        <v>157</v>
      </c>
      <c r="L122" s="292"/>
      <c r="M122" s="293" t="s">
        <v>21</v>
      </c>
      <c r="N122" s="294" t="s">
        <v>42</v>
      </c>
      <c r="O122" s="48"/>
      <c r="P122" s="245">
        <f>O122*H122</f>
        <v>0</v>
      </c>
      <c r="Q122" s="245">
        <v>0.17699999999999999</v>
      </c>
      <c r="R122" s="245">
        <f>Q122*H122</f>
        <v>0.88500000000000001</v>
      </c>
      <c r="S122" s="245">
        <v>0</v>
      </c>
      <c r="T122" s="246">
        <f>S122*H122</f>
        <v>0</v>
      </c>
      <c r="AR122" s="25" t="s">
        <v>945</v>
      </c>
      <c r="AT122" s="25" t="s">
        <v>329</v>
      </c>
      <c r="AU122" s="25" t="s">
        <v>81</v>
      </c>
      <c r="AY122" s="25" t="s">
        <v>150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5" t="s">
        <v>78</v>
      </c>
      <c r="BK122" s="247">
        <f>ROUND(I122*H122,2)</f>
        <v>0</v>
      </c>
      <c r="BL122" s="25" t="s">
        <v>945</v>
      </c>
      <c r="BM122" s="25" t="s">
        <v>1731</v>
      </c>
    </row>
    <row r="123" s="1" customFormat="1">
      <c r="B123" s="47"/>
      <c r="C123" s="75"/>
      <c r="D123" s="250" t="s">
        <v>1646</v>
      </c>
      <c r="E123" s="75"/>
      <c r="F123" s="309" t="s">
        <v>1732</v>
      </c>
      <c r="G123" s="75"/>
      <c r="H123" s="75"/>
      <c r="I123" s="204"/>
      <c r="J123" s="75"/>
      <c r="K123" s="75"/>
      <c r="L123" s="73"/>
      <c r="M123" s="310"/>
      <c r="N123" s="48"/>
      <c r="O123" s="48"/>
      <c r="P123" s="48"/>
      <c r="Q123" s="48"/>
      <c r="R123" s="48"/>
      <c r="S123" s="48"/>
      <c r="T123" s="96"/>
      <c r="AT123" s="25" t="s">
        <v>1646</v>
      </c>
      <c r="AU123" s="25" t="s">
        <v>81</v>
      </c>
    </row>
    <row r="124" s="1" customFormat="1" ht="25.5" customHeight="1">
      <c r="B124" s="47"/>
      <c r="C124" s="236" t="s">
        <v>224</v>
      </c>
      <c r="D124" s="236" t="s">
        <v>153</v>
      </c>
      <c r="E124" s="237" t="s">
        <v>1667</v>
      </c>
      <c r="F124" s="238" t="s">
        <v>1668</v>
      </c>
      <c r="G124" s="239" t="s">
        <v>156</v>
      </c>
      <c r="H124" s="240">
        <v>5</v>
      </c>
      <c r="I124" s="241"/>
      <c r="J124" s="242">
        <f>ROUND(I124*H124,2)</f>
        <v>0</v>
      </c>
      <c r="K124" s="238" t="s">
        <v>157</v>
      </c>
      <c r="L124" s="73"/>
      <c r="M124" s="243" t="s">
        <v>21</v>
      </c>
      <c r="N124" s="244" t="s">
        <v>42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599</v>
      </c>
      <c r="AT124" s="25" t="s">
        <v>153</v>
      </c>
      <c r="AU124" s="25" t="s">
        <v>81</v>
      </c>
      <c r="AY124" s="25" t="s">
        <v>150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78</v>
      </c>
      <c r="BK124" s="247">
        <f>ROUND(I124*H124,2)</f>
        <v>0</v>
      </c>
      <c r="BL124" s="25" t="s">
        <v>599</v>
      </c>
      <c r="BM124" s="25" t="s">
        <v>1733</v>
      </c>
    </row>
    <row r="125" s="1" customFormat="1">
      <c r="B125" s="47"/>
      <c r="C125" s="75"/>
      <c r="D125" s="250" t="s">
        <v>1646</v>
      </c>
      <c r="E125" s="75"/>
      <c r="F125" s="309" t="s">
        <v>1734</v>
      </c>
      <c r="G125" s="75"/>
      <c r="H125" s="75"/>
      <c r="I125" s="204"/>
      <c r="J125" s="75"/>
      <c r="K125" s="75"/>
      <c r="L125" s="73"/>
      <c r="M125" s="310"/>
      <c r="N125" s="48"/>
      <c r="O125" s="48"/>
      <c r="P125" s="48"/>
      <c r="Q125" s="48"/>
      <c r="R125" s="48"/>
      <c r="S125" s="48"/>
      <c r="T125" s="96"/>
      <c r="AT125" s="25" t="s">
        <v>1646</v>
      </c>
      <c r="AU125" s="25" t="s">
        <v>81</v>
      </c>
    </row>
    <row r="126" s="1" customFormat="1" ht="16.5" customHeight="1">
      <c r="B126" s="47"/>
      <c r="C126" s="236" t="s">
        <v>10</v>
      </c>
      <c r="D126" s="236" t="s">
        <v>153</v>
      </c>
      <c r="E126" s="237" t="s">
        <v>1735</v>
      </c>
      <c r="F126" s="238" t="s">
        <v>1736</v>
      </c>
      <c r="G126" s="239" t="s">
        <v>156</v>
      </c>
      <c r="H126" s="240">
        <v>5</v>
      </c>
      <c r="I126" s="241"/>
      <c r="J126" s="242">
        <f>ROUND(I126*H126,2)</f>
        <v>0</v>
      </c>
      <c r="K126" s="238" t="s">
        <v>157</v>
      </c>
      <c r="L126" s="73"/>
      <c r="M126" s="243" t="s">
        <v>21</v>
      </c>
      <c r="N126" s="244" t="s">
        <v>42</v>
      </c>
      <c r="O126" s="48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5" t="s">
        <v>599</v>
      </c>
      <c r="AT126" s="25" t="s">
        <v>153</v>
      </c>
      <c r="AU126" s="25" t="s">
        <v>81</v>
      </c>
      <c r="AY126" s="25" t="s">
        <v>150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5" t="s">
        <v>78</v>
      </c>
      <c r="BK126" s="247">
        <f>ROUND(I126*H126,2)</f>
        <v>0</v>
      </c>
      <c r="BL126" s="25" t="s">
        <v>599</v>
      </c>
      <c r="BM126" s="25" t="s">
        <v>1737</v>
      </c>
    </row>
    <row r="127" s="1" customFormat="1" ht="16.5" customHeight="1">
      <c r="B127" s="47"/>
      <c r="C127" s="285" t="s">
        <v>231</v>
      </c>
      <c r="D127" s="285" t="s">
        <v>329</v>
      </c>
      <c r="E127" s="286" t="s">
        <v>1738</v>
      </c>
      <c r="F127" s="287" t="s">
        <v>1739</v>
      </c>
      <c r="G127" s="288" t="s">
        <v>156</v>
      </c>
      <c r="H127" s="289">
        <v>5</v>
      </c>
      <c r="I127" s="290"/>
      <c r="J127" s="291">
        <f>ROUND(I127*H127,2)</f>
        <v>0</v>
      </c>
      <c r="K127" s="287" t="s">
        <v>21</v>
      </c>
      <c r="L127" s="292"/>
      <c r="M127" s="293" t="s">
        <v>21</v>
      </c>
      <c r="N127" s="294" t="s">
        <v>42</v>
      </c>
      <c r="O127" s="48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5" t="s">
        <v>1740</v>
      </c>
      <c r="AT127" s="25" t="s">
        <v>329</v>
      </c>
      <c r="AU127" s="25" t="s">
        <v>81</v>
      </c>
      <c r="AY127" s="25" t="s">
        <v>150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5" t="s">
        <v>78</v>
      </c>
      <c r="BK127" s="247">
        <f>ROUND(I127*H127,2)</f>
        <v>0</v>
      </c>
      <c r="BL127" s="25" t="s">
        <v>599</v>
      </c>
      <c r="BM127" s="25" t="s">
        <v>1741</v>
      </c>
    </row>
    <row r="128" s="1" customFormat="1" ht="38.25" customHeight="1">
      <c r="B128" s="47"/>
      <c r="C128" s="236" t="s">
        <v>335</v>
      </c>
      <c r="D128" s="236" t="s">
        <v>153</v>
      </c>
      <c r="E128" s="237" t="s">
        <v>1742</v>
      </c>
      <c r="F128" s="238" t="s">
        <v>1743</v>
      </c>
      <c r="G128" s="239" t="s">
        <v>297</v>
      </c>
      <c r="H128" s="240">
        <v>86.358999999999995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599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599</v>
      </c>
      <c r="BM128" s="25" t="s">
        <v>1744</v>
      </c>
    </row>
    <row r="129" s="12" customFormat="1">
      <c r="B129" s="248"/>
      <c r="C129" s="249"/>
      <c r="D129" s="250" t="s">
        <v>160</v>
      </c>
      <c r="E129" s="251" t="s">
        <v>21</v>
      </c>
      <c r="F129" s="252" t="s">
        <v>1745</v>
      </c>
      <c r="G129" s="249"/>
      <c r="H129" s="253">
        <v>86.358999999999995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160</v>
      </c>
      <c r="AU129" s="259" t="s">
        <v>81</v>
      </c>
      <c r="AV129" s="12" t="s">
        <v>81</v>
      </c>
      <c r="AW129" s="12" t="s">
        <v>35</v>
      </c>
      <c r="AX129" s="12" t="s">
        <v>78</v>
      </c>
      <c r="AY129" s="259" t="s">
        <v>150</v>
      </c>
    </row>
    <row r="130" s="1" customFormat="1" ht="25.5" customHeight="1">
      <c r="B130" s="47"/>
      <c r="C130" s="285" t="s">
        <v>339</v>
      </c>
      <c r="D130" s="285" t="s">
        <v>329</v>
      </c>
      <c r="E130" s="286" t="s">
        <v>1746</v>
      </c>
      <c r="F130" s="287" t="s">
        <v>1747</v>
      </c>
      <c r="G130" s="288" t="s">
        <v>329</v>
      </c>
      <c r="H130" s="289">
        <v>86.358999999999995</v>
      </c>
      <c r="I130" s="290"/>
      <c r="J130" s="291">
        <f>ROUND(I130*H130,2)</f>
        <v>0</v>
      </c>
      <c r="K130" s="287" t="s">
        <v>21</v>
      </c>
      <c r="L130" s="292"/>
      <c r="M130" s="293" t="s">
        <v>21</v>
      </c>
      <c r="N130" s="294" t="s">
        <v>42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5" t="s">
        <v>1740</v>
      </c>
      <c r="AT130" s="25" t="s">
        <v>329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599</v>
      </c>
      <c r="BM130" s="25" t="s">
        <v>1748</v>
      </c>
    </row>
    <row r="131" s="12" customFormat="1">
      <c r="B131" s="248"/>
      <c r="C131" s="249"/>
      <c r="D131" s="250" t="s">
        <v>160</v>
      </c>
      <c r="E131" s="251" t="s">
        <v>21</v>
      </c>
      <c r="F131" s="252" t="s">
        <v>1745</v>
      </c>
      <c r="G131" s="249"/>
      <c r="H131" s="253">
        <v>86.358999999999995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160</v>
      </c>
      <c r="AU131" s="259" t="s">
        <v>81</v>
      </c>
      <c r="AV131" s="12" t="s">
        <v>81</v>
      </c>
      <c r="AW131" s="12" t="s">
        <v>35</v>
      </c>
      <c r="AX131" s="12" t="s">
        <v>78</v>
      </c>
      <c r="AY131" s="259" t="s">
        <v>150</v>
      </c>
    </row>
    <row r="132" s="1" customFormat="1" ht="16.5" customHeight="1">
      <c r="B132" s="47"/>
      <c r="C132" s="236" t="s">
        <v>343</v>
      </c>
      <c r="D132" s="236" t="s">
        <v>153</v>
      </c>
      <c r="E132" s="237" t="s">
        <v>1749</v>
      </c>
      <c r="F132" s="238" t="s">
        <v>1750</v>
      </c>
      <c r="G132" s="239" t="s">
        <v>156</v>
      </c>
      <c r="H132" s="240">
        <v>3</v>
      </c>
      <c r="I132" s="241"/>
      <c r="J132" s="242">
        <f>ROUND(I132*H132,2)</f>
        <v>0</v>
      </c>
      <c r="K132" s="238" t="s">
        <v>157</v>
      </c>
      <c r="L132" s="73"/>
      <c r="M132" s="243" t="s">
        <v>21</v>
      </c>
      <c r="N132" s="244" t="s">
        <v>42</v>
      </c>
      <c r="O132" s="48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5" t="s">
        <v>599</v>
      </c>
      <c r="AT132" s="25" t="s">
        <v>153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599</v>
      </c>
      <c r="BM132" s="25" t="s">
        <v>1751</v>
      </c>
    </row>
    <row r="133" s="1" customFormat="1" ht="25.5" customHeight="1">
      <c r="B133" s="47"/>
      <c r="C133" s="236" t="s">
        <v>349</v>
      </c>
      <c r="D133" s="236" t="s">
        <v>153</v>
      </c>
      <c r="E133" s="237" t="s">
        <v>1752</v>
      </c>
      <c r="F133" s="238" t="s">
        <v>1753</v>
      </c>
      <c r="G133" s="239" t="s">
        <v>297</v>
      </c>
      <c r="H133" s="240">
        <v>43</v>
      </c>
      <c r="I133" s="241"/>
      <c r="J133" s="242">
        <f>ROUND(I133*H133,2)</f>
        <v>0</v>
      </c>
      <c r="K133" s="238" t="s">
        <v>157</v>
      </c>
      <c r="L133" s="73"/>
      <c r="M133" s="243" t="s">
        <v>21</v>
      </c>
      <c r="N133" s="244" t="s">
        <v>42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5" t="s">
        <v>599</v>
      </c>
      <c r="AT133" s="25" t="s">
        <v>153</v>
      </c>
      <c r="AU133" s="25" t="s">
        <v>81</v>
      </c>
      <c r="AY133" s="25" t="s">
        <v>150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5" t="s">
        <v>78</v>
      </c>
      <c r="BK133" s="247">
        <f>ROUND(I133*H133,2)</f>
        <v>0</v>
      </c>
      <c r="BL133" s="25" t="s">
        <v>599</v>
      </c>
      <c r="BM133" s="25" t="s">
        <v>1754</v>
      </c>
    </row>
    <row r="134" s="12" customFormat="1">
      <c r="B134" s="248"/>
      <c r="C134" s="249"/>
      <c r="D134" s="250" t="s">
        <v>160</v>
      </c>
      <c r="E134" s="251" t="s">
        <v>21</v>
      </c>
      <c r="F134" s="252" t="s">
        <v>1755</v>
      </c>
      <c r="G134" s="249"/>
      <c r="H134" s="253">
        <v>43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160</v>
      </c>
      <c r="AU134" s="259" t="s">
        <v>81</v>
      </c>
      <c r="AV134" s="12" t="s">
        <v>81</v>
      </c>
      <c r="AW134" s="12" t="s">
        <v>35</v>
      </c>
      <c r="AX134" s="12" t="s">
        <v>71</v>
      </c>
      <c r="AY134" s="259" t="s">
        <v>150</v>
      </c>
    </row>
    <row r="135" s="13" customFormat="1">
      <c r="B135" s="260"/>
      <c r="C135" s="261"/>
      <c r="D135" s="250" t="s">
        <v>160</v>
      </c>
      <c r="E135" s="262" t="s">
        <v>21</v>
      </c>
      <c r="F135" s="263" t="s">
        <v>164</v>
      </c>
      <c r="G135" s="261"/>
      <c r="H135" s="264">
        <v>43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160</v>
      </c>
      <c r="AU135" s="270" t="s">
        <v>81</v>
      </c>
      <c r="AV135" s="13" t="s">
        <v>158</v>
      </c>
      <c r="AW135" s="13" t="s">
        <v>35</v>
      </c>
      <c r="AX135" s="13" t="s">
        <v>78</v>
      </c>
      <c r="AY135" s="270" t="s">
        <v>150</v>
      </c>
    </row>
    <row r="136" s="1" customFormat="1" ht="16.5" customHeight="1">
      <c r="B136" s="47"/>
      <c r="C136" s="285" t="s">
        <v>9</v>
      </c>
      <c r="D136" s="285" t="s">
        <v>329</v>
      </c>
      <c r="E136" s="286" t="s">
        <v>1756</v>
      </c>
      <c r="F136" s="287" t="s">
        <v>1757</v>
      </c>
      <c r="G136" s="288" t="s">
        <v>1046</v>
      </c>
      <c r="H136" s="289">
        <v>26.66</v>
      </c>
      <c r="I136" s="290"/>
      <c r="J136" s="291">
        <f>ROUND(I136*H136,2)</f>
        <v>0</v>
      </c>
      <c r="K136" s="287" t="s">
        <v>157</v>
      </c>
      <c r="L136" s="292"/>
      <c r="M136" s="293" t="s">
        <v>21</v>
      </c>
      <c r="N136" s="294" t="s">
        <v>42</v>
      </c>
      <c r="O136" s="48"/>
      <c r="P136" s="245">
        <f>O136*H136</f>
        <v>0</v>
      </c>
      <c r="Q136" s="245">
        <v>0.001</v>
      </c>
      <c r="R136" s="245">
        <f>Q136*H136</f>
        <v>0.02666</v>
      </c>
      <c r="S136" s="245">
        <v>0</v>
      </c>
      <c r="T136" s="246">
        <f>S136*H136</f>
        <v>0</v>
      </c>
      <c r="AR136" s="25" t="s">
        <v>945</v>
      </c>
      <c r="AT136" s="25" t="s">
        <v>329</v>
      </c>
      <c r="AU136" s="25" t="s">
        <v>81</v>
      </c>
      <c r="AY136" s="25" t="s">
        <v>150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5" t="s">
        <v>78</v>
      </c>
      <c r="BK136" s="247">
        <f>ROUND(I136*H136,2)</f>
        <v>0</v>
      </c>
      <c r="BL136" s="25" t="s">
        <v>945</v>
      </c>
      <c r="BM136" s="25" t="s">
        <v>1758</v>
      </c>
    </row>
    <row r="137" s="1" customFormat="1">
      <c r="B137" s="47"/>
      <c r="C137" s="75"/>
      <c r="D137" s="250" t="s">
        <v>1646</v>
      </c>
      <c r="E137" s="75"/>
      <c r="F137" s="309" t="s">
        <v>1759</v>
      </c>
      <c r="G137" s="75"/>
      <c r="H137" s="75"/>
      <c r="I137" s="204"/>
      <c r="J137" s="75"/>
      <c r="K137" s="75"/>
      <c r="L137" s="73"/>
      <c r="M137" s="310"/>
      <c r="N137" s="48"/>
      <c r="O137" s="48"/>
      <c r="P137" s="48"/>
      <c r="Q137" s="48"/>
      <c r="R137" s="48"/>
      <c r="S137" s="48"/>
      <c r="T137" s="96"/>
      <c r="AT137" s="25" t="s">
        <v>1646</v>
      </c>
      <c r="AU137" s="25" t="s">
        <v>81</v>
      </c>
    </row>
    <row r="138" s="12" customFormat="1">
      <c r="B138" s="248"/>
      <c r="C138" s="249"/>
      <c r="D138" s="250" t="s">
        <v>160</v>
      </c>
      <c r="E138" s="251" t="s">
        <v>21</v>
      </c>
      <c r="F138" s="252" t="s">
        <v>1760</v>
      </c>
      <c r="G138" s="249"/>
      <c r="H138" s="253">
        <v>26.66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160</v>
      </c>
      <c r="AU138" s="259" t="s">
        <v>81</v>
      </c>
      <c r="AV138" s="12" t="s">
        <v>81</v>
      </c>
      <c r="AW138" s="12" t="s">
        <v>35</v>
      </c>
      <c r="AX138" s="12" t="s">
        <v>78</v>
      </c>
      <c r="AY138" s="259" t="s">
        <v>150</v>
      </c>
    </row>
    <row r="139" s="1" customFormat="1" ht="16.5" customHeight="1">
      <c r="B139" s="47"/>
      <c r="C139" s="285" t="s">
        <v>359</v>
      </c>
      <c r="D139" s="285" t="s">
        <v>329</v>
      </c>
      <c r="E139" s="286" t="s">
        <v>1761</v>
      </c>
      <c r="F139" s="287" t="s">
        <v>1762</v>
      </c>
      <c r="G139" s="288" t="s">
        <v>1696</v>
      </c>
      <c r="H139" s="289">
        <v>36</v>
      </c>
      <c r="I139" s="290"/>
      <c r="J139" s="291">
        <f>ROUND(I139*H139,2)</f>
        <v>0</v>
      </c>
      <c r="K139" s="287" t="s">
        <v>21</v>
      </c>
      <c r="L139" s="292"/>
      <c r="M139" s="293" t="s">
        <v>21</v>
      </c>
      <c r="N139" s="294" t="s">
        <v>42</v>
      </c>
      <c r="O139" s="48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5" t="s">
        <v>1740</v>
      </c>
      <c r="AT139" s="25" t="s">
        <v>329</v>
      </c>
      <c r="AU139" s="25" t="s">
        <v>81</v>
      </c>
      <c r="AY139" s="25" t="s">
        <v>150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5" t="s">
        <v>78</v>
      </c>
      <c r="BK139" s="247">
        <f>ROUND(I139*H139,2)</f>
        <v>0</v>
      </c>
      <c r="BL139" s="25" t="s">
        <v>599</v>
      </c>
      <c r="BM139" s="25" t="s">
        <v>1763</v>
      </c>
    </row>
    <row r="140" s="12" customFormat="1">
      <c r="B140" s="248"/>
      <c r="C140" s="249"/>
      <c r="D140" s="250" t="s">
        <v>160</v>
      </c>
      <c r="E140" s="251" t="s">
        <v>21</v>
      </c>
      <c r="F140" s="252" t="s">
        <v>1764</v>
      </c>
      <c r="G140" s="249"/>
      <c r="H140" s="253">
        <v>36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160</v>
      </c>
      <c r="AU140" s="259" t="s">
        <v>81</v>
      </c>
      <c r="AV140" s="12" t="s">
        <v>81</v>
      </c>
      <c r="AW140" s="12" t="s">
        <v>35</v>
      </c>
      <c r="AX140" s="12" t="s">
        <v>78</v>
      </c>
      <c r="AY140" s="259" t="s">
        <v>150</v>
      </c>
    </row>
    <row r="141" s="1" customFormat="1" ht="25.5" customHeight="1">
      <c r="B141" s="47"/>
      <c r="C141" s="236" t="s">
        <v>365</v>
      </c>
      <c r="D141" s="236" t="s">
        <v>153</v>
      </c>
      <c r="E141" s="237" t="s">
        <v>1765</v>
      </c>
      <c r="F141" s="238" t="s">
        <v>1766</v>
      </c>
      <c r="G141" s="239" t="s">
        <v>156</v>
      </c>
      <c r="H141" s="240">
        <v>25</v>
      </c>
      <c r="I141" s="241"/>
      <c r="J141" s="242">
        <f>ROUND(I141*H141,2)</f>
        <v>0</v>
      </c>
      <c r="K141" s="238" t="s">
        <v>157</v>
      </c>
      <c r="L141" s="73"/>
      <c r="M141" s="243" t="s">
        <v>21</v>
      </c>
      <c r="N141" s="244" t="s">
        <v>42</v>
      </c>
      <c r="O141" s="48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5" t="s">
        <v>599</v>
      </c>
      <c r="AT141" s="25" t="s">
        <v>153</v>
      </c>
      <c r="AU141" s="25" t="s">
        <v>81</v>
      </c>
      <c r="AY141" s="25" t="s">
        <v>150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5" t="s">
        <v>78</v>
      </c>
      <c r="BK141" s="247">
        <f>ROUND(I141*H141,2)</f>
        <v>0</v>
      </c>
      <c r="BL141" s="25" t="s">
        <v>599</v>
      </c>
      <c r="BM141" s="25" t="s">
        <v>1767</v>
      </c>
    </row>
    <row r="142" s="14" customFormat="1">
      <c r="B142" s="271"/>
      <c r="C142" s="272"/>
      <c r="D142" s="250" t="s">
        <v>160</v>
      </c>
      <c r="E142" s="273" t="s">
        <v>21</v>
      </c>
      <c r="F142" s="274" t="s">
        <v>1768</v>
      </c>
      <c r="G142" s="272"/>
      <c r="H142" s="273" t="s">
        <v>21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AT142" s="280" t="s">
        <v>160</v>
      </c>
      <c r="AU142" s="280" t="s">
        <v>81</v>
      </c>
      <c r="AV142" s="14" t="s">
        <v>78</v>
      </c>
      <c r="AW142" s="14" t="s">
        <v>35</v>
      </c>
      <c r="AX142" s="14" t="s">
        <v>71</v>
      </c>
      <c r="AY142" s="280" t="s">
        <v>150</v>
      </c>
    </row>
    <row r="143" s="12" customFormat="1">
      <c r="B143" s="248"/>
      <c r="C143" s="249"/>
      <c r="D143" s="250" t="s">
        <v>160</v>
      </c>
      <c r="E143" s="251" t="s">
        <v>21</v>
      </c>
      <c r="F143" s="252" t="s">
        <v>1638</v>
      </c>
      <c r="G143" s="249"/>
      <c r="H143" s="253">
        <v>10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160</v>
      </c>
      <c r="AU143" s="259" t="s">
        <v>81</v>
      </c>
      <c r="AV143" s="12" t="s">
        <v>81</v>
      </c>
      <c r="AW143" s="12" t="s">
        <v>35</v>
      </c>
      <c r="AX143" s="12" t="s">
        <v>71</v>
      </c>
      <c r="AY143" s="259" t="s">
        <v>150</v>
      </c>
    </row>
    <row r="144" s="14" customFormat="1">
      <c r="B144" s="271"/>
      <c r="C144" s="272"/>
      <c r="D144" s="250" t="s">
        <v>160</v>
      </c>
      <c r="E144" s="273" t="s">
        <v>21</v>
      </c>
      <c r="F144" s="274" t="s">
        <v>1769</v>
      </c>
      <c r="G144" s="272"/>
      <c r="H144" s="273" t="s">
        <v>21</v>
      </c>
      <c r="I144" s="275"/>
      <c r="J144" s="272"/>
      <c r="K144" s="272"/>
      <c r="L144" s="276"/>
      <c r="M144" s="277"/>
      <c r="N144" s="278"/>
      <c r="O144" s="278"/>
      <c r="P144" s="278"/>
      <c r="Q144" s="278"/>
      <c r="R144" s="278"/>
      <c r="S144" s="278"/>
      <c r="T144" s="279"/>
      <c r="AT144" s="280" t="s">
        <v>160</v>
      </c>
      <c r="AU144" s="280" t="s">
        <v>81</v>
      </c>
      <c r="AV144" s="14" t="s">
        <v>78</v>
      </c>
      <c r="AW144" s="14" t="s">
        <v>35</v>
      </c>
      <c r="AX144" s="14" t="s">
        <v>71</v>
      </c>
      <c r="AY144" s="280" t="s">
        <v>150</v>
      </c>
    </row>
    <row r="145" s="12" customFormat="1">
      <c r="B145" s="248"/>
      <c r="C145" s="249"/>
      <c r="D145" s="250" t="s">
        <v>160</v>
      </c>
      <c r="E145" s="251" t="s">
        <v>21</v>
      </c>
      <c r="F145" s="252" t="s">
        <v>170</v>
      </c>
      <c r="G145" s="249"/>
      <c r="H145" s="253">
        <v>3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160</v>
      </c>
      <c r="AU145" s="259" t="s">
        <v>81</v>
      </c>
      <c r="AV145" s="12" t="s">
        <v>81</v>
      </c>
      <c r="AW145" s="12" t="s">
        <v>35</v>
      </c>
      <c r="AX145" s="12" t="s">
        <v>71</v>
      </c>
      <c r="AY145" s="259" t="s">
        <v>150</v>
      </c>
    </row>
    <row r="146" s="14" customFormat="1">
      <c r="B146" s="271"/>
      <c r="C146" s="272"/>
      <c r="D146" s="250" t="s">
        <v>160</v>
      </c>
      <c r="E146" s="273" t="s">
        <v>21</v>
      </c>
      <c r="F146" s="274" t="s">
        <v>1770</v>
      </c>
      <c r="G146" s="272"/>
      <c r="H146" s="273" t="s">
        <v>21</v>
      </c>
      <c r="I146" s="275"/>
      <c r="J146" s="272"/>
      <c r="K146" s="272"/>
      <c r="L146" s="276"/>
      <c r="M146" s="277"/>
      <c r="N146" s="278"/>
      <c r="O146" s="278"/>
      <c r="P146" s="278"/>
      <c r="Q146" s="278"/>
      <c r="R146" s="278"/>
      <c r="S146" s="278"/>
      <c r="T146" s="279"/>
      <c r="AT146" s="280" t="s">
        <v>160</v>
      </c>
      <c r="AU146" s="280" t="s">
        <v>81</v>
      </c>
      <c r="AV146" s="14" t="s">
        <v>78</v>
      </c>
      <c r="AW146" s="14" t="s">
        <v>35</v>
      </c>
      <c r="AX146" s="14" t="s">
        <v>71</v>
      </c>
      <c r="AY146" s="280" t="s">
        <v>150</v>
      </c>
    </row>
    <row r="147" s="12" customFormat="1">
      <c r="B147" s="248"/>
      <c r="C147" s="249"/>
      <c r="D147" s="250" t="s">
        <v>160</v>
      </c>
      <c r="E147" s="251" t="s">
        <v>21</v>
      </c>
      <c r="F147" s="252" t="s">
        <v>1771</v>
      </c>
      <c r="G147" s="249"/>
      <c r="H147" s="253">
        <v>12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160</v>
      </c>
      <c r="AU147" s="259" t="s">
        <v>81</v>
      </c>
      <c r="AV147" s="12" t="s">
        <v>81</v>
      </c>
      <c r="AW147" s="12" t="s">
        <v>35</v>
      </c>
      <c r="AX147" s="12" t="s">
        <v>71</v>
      </c>
      <c r="AY147" s="259" t="s">
        <v>150</v>
      </c>
    </row>
    <row r="148" s="13" customFormat="1">
      <c r="B148" s="260"/>
      <c r="C148" s="261"/>
      <c r="D148" s="250" t="s">
        <v>160</v>
      </c>
      <c r="E148" s="262" t="s">
        <v>21</v>
      </c>
      <c r="F148" s="263" t="s">
        <v>164</v>
      </c>
      <c r="G148" s="261"/>
      <c r="H148" s="264">
        <v>25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160</v>
      </c>
      <c r="AU148" s="270" t="s">
        <v>81</v>
      </c>
      <c r="AV148" s="13" t="s">
        <v>158</v>
      </c>
      <c r="AW148" s="13" t="s">
        <v>35</v>
      </c>
      <c r="AX148" s="13" t="s">
        <v>78</v>
      </c>
      <c r="AY148" s="270" t="s">
        <v>150</v>
      </c>
    </row>
    <row r="149" s="1" customFormat="1" ht="16.5" customHeight="1">
      <c r="B149" s="47"/>
      <c r="C149" s="285" t="s">
        <v>370</v>
      </c>
      <c r="D149" s="285" t="s">
        <v>329</v>
      </c>
      <c r="E149" s="286" t="s">
        <v>1772</v>
      </c>
      <c r="F149" s="287" t="s">
        <v>1773</v>
      </c>
      <c r="G149" s="288" t="s">
        <v>156</v>
      </c>
      <c r="H149" s="289">
        <v>10</v>
      </c>
      <c r="I149" s="290"/>
      <c r="J149" s="291">
        <f>ROUND(I149*H149,2)</f>
        <v>0</v>
      </c>
      <c r="K149" s="287" t="s">
        <v>157</v>
      </c>
      <c r="L149" s="292"/>
      <c r="M149" s="293" t="s">
        <v>21</v>
      </c>
      <c r="N149" s="294" t="s">
        <v>42</v>
      </c>
      <c r="O149" s="48"/>
      <c r="P149" s="245">
        <f>O149*H149</f>
        <v>0</v>
      </c>
      <c r="Q149" s="245">
        <v>0.00016000000000000001</v>
      </c>
      <c r="R149" s="245">
        <f>Q149*H149</f>
        <v>0.0016000000000000001</v>
      </c>
      <c r="S149" s="245">
        <v>0</v>
      </c>
      <c r="T149" s="246">
        <f>S149*H149</f>
        <v>0</v>
      </c>
      <c r="AR149" s="25" t="s">
        <v>945</v>
      </c>
      <c r="AT149" s="25" t="s">
        <v>329</v>
      </c>
      <c r="AU149" s="25" t="s">
        <v>81</v>
      </c>
      <c r="AY149" s="25" t="s">
        <v>150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5" t="s">
        <v>78</v>
      </c>
      <c r="BK149" s="247">
        <f>ROUND(I149*H149,2)</f>
        <v>0</v>
      </c>
      <c r="BL149" s="25" t="s">
        <v>945</v>
      </c>
      <c r="BM149" s="25" t="s">
        <v>1774</v>
      </c>
    </row>
    <row r="150" s="12" customFormat="1">
      <c r="B150" s="248"/>
      <c r="C150" s="249"/>
      <c r="D150" s="250" t="s">
        <v>160</v>
      </c>
      <c r="E150" s="251" t="s">
        <v>21</v>
      </c>
      <c r="F150" s="252" t="s">
        <v>1638</v>
      </c>
      <c r="G150" s="249"/>
      <c r="H150" s="253">
        <v>10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160</v>
      </c>
      <c r="AU150" s="259" t="s">
        <v>81</v>
      </c>
      <c r="AV150" s="12" t="s">
        <v>81</v>
      </c>
      <c r="AW150" s="12" t="s">
        <v>35</v>
      </c>
      <c r="AX150" s="12" t="s">
        <v>78</v>
      </c>
      <c r="AY150" s="259" t="s">
        <v>150</v>
      </c>
    </row>
    <row r="151" s="1" customFormat="1" ht="16.5" customHeight="1">
      <c r="B151" s="47"/>
      <c r="C151" s="285" t="s">
        <v>375</v>
      </c>
      <c r="D151" s="285" t="s">
        <v>329</v>
      </c>
      <c r="E151" s="286" t="s">
        <v>1775</v>
      </c>
      <c r="F151" s="287" t="s">
        <v>1776</v>
      </c>
      <c r="G151" s="288" t="s">
        <v>156</v>
      </c>
      <c r="H151" s="289">
        <v>3</v>
      </c>
      <c r="I151" s="290"/>
      <c r="J151" s="291">
        <f>ROUND(I151*H151,2)</f>
        <v>0</v>
      </c>
      <c r="K151" s="287" t="s">
        <v>157</v>
      </c>
      <c r="L151" s="292"/>
      <c r="M151" s="293" t="s">
        <v>21</v>
      </c>
      <c r="N151" s="294" t="s">
        <v>42</v>
      </c>
      <c r="O151" s="48"/>
      <c r="P151" s="245">
        <f>O151*H151</f>
        <v>0</v>
      </c>
      <c r="Q151" s="245">
        <v>0.00020000000000000001</v>
      </c>
      <c r="R151" s="245">
        <f>Q151*H151</f>
        <v>0.00060000000000000006</v>
      </c>
      <c r="S151" s="245">
        <v>0</v>
      </c>
      <c r="T151" s="246">
        <f>S151*H151</f>
        <v>0</v>
      </c>
      <c r="AR151" s="25" t="s">
        <v>945</v>
      </c>
      <c r="AT151" s="25" t="s">
        <v>329</v>
      </c>
      <c r="AU151" s="25" t="s">
        <v>81</v>
      </c>
      <c r="AY151" s="25" t="s">
        <v>150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5" t="s">
        <v>78</v>
      </c>
      <c r="BK151" s="247">
        <f>ROUND(I151*H151,2)</f>
        <v>0</v>
      </c>
      <c r="BL151" s="25" t="s">
        <v>945</v>
      </c>
      <c r="BM151" s="25" t="s">
        <v>1777</v>
      </c>
    </row>
    <row r="152" s="1" customFormat="1" ht="16.5" customHeight="1">
      <c r="B152" s="47"/>
      <c r="C152" s="285" t="s">
        <v>381</v>
      </c>
      <c r="D152" s="285" t="s">
        <v>329</v>
      </c>
      <c r="E152" s="286" t="s">
        <v>1778</v>
      </c>
      <c r="F152" s="287" t="s">
        <v>1779</v>
      </c>
      <c r="G152" s="288" t="s">
        <v>156</v>
      </c>
      <c r="H152" s="289">
        <v>12</v>
      </c>
      <c r="I152" s="290"/>
      <c r="J152" s="291">
        <f>ROUND(I152*H152,2)</f>
        <v>0</v>
      </c>
      <c r="K152" s="287" t="s">
        <v>21</v>
      </c>
      <c r="L152" s="292"/>
      <c r="M152" s="293" t="s">
        <v>21</v>
      </c>
      <c r="N152" s="294" t="s">
        <v>42</v>
      </c>
      <c r="O152" s="48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5" t="s">
        <v>945</v>
      </c>
      <c r="AT152" s="25" t="s">
        <v>329</v>
      </c>
      <c r="AU152" s="25" t="s">
        <v>81</v>
      </c>
      <c r="AY152" s="25" t="s">
        <v>150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5" t="s">
        <v>78</v>
      </c>
      <c r="BK152" s="247">
        <f>ROUND(I152*H152,2)</f>
        <v>0</v>
      </c>
      <c r="BL152" s="25" t="s">
        <v>945</v>
      </c>
      <c r="BM152" s="25" t="s">
        <v>1780</v>
      </c>
    </row>
    <row r="153" s="12" customFormat="1">
      <c r="B153" s="248"/>
      <c r="C153" s="249"/>
      <c r="D153" s="250" t="s">
        <v>160</v>
      </c>
      <c r="E153" s="251" t="s">
        <v>21</v>
      </c>
      <c r="F153" s="252" t="s">
        <v>1781</v>
      </c>
      <c r="G153" s="249"/>
      <c r="H153" s="253">
        <v>12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160</v>
      </c>
      <c r="AU153" s="259" t="s">
        <v>81</v>
      </c>
      <c r="AV153" s="12" t="s">
        <v>81</v>
      </c>
      <c r="AW153" s="12" t="s">
        <v>35</v>
      </c>
      <c r="AX153" s="12" t="s">
        <v>78</v>
      </c>
      <c r="AY153" s="259" t="s">
        <v>150</v>
      </c>
    </row>
    <row r="154" s="1" customFormat="1" ht="38.25" customHeight="1">
      <c r="B154" s="47"/>
      <c r="C154" s="236" t="s">
        <v>386</v>
      </c>
      <c r="D154" s="236" t="s">
        <v>153</v>
      </c>
      <c r="E154" s="237" t="s">
        <v>1782</v>
      </c>
      <c r="F154" s="238" t="s">
        <v>1783</v>
      </c>
      <c r="G154" s="239" t="s">
        <v>156</v>
      </c>
      <c r="H154" s="240">
        <v>1</v>
      </c>
      <c r="I154" s="241"/>
      <c r="J154" s="242">
        <f>ROUND(I154*H154,2)</f>
        <v>0</v>
      </c>
      <c r="K154" s="238" t="s">
        <v>157</v>
      </c>
      <c r="L154" s="73"/>
      <c r="M154" s="243" t="s">
        <v>21</v>
      </c>
      <c r="N154" s="244" t="s">
        <v>42</v>
      </c>
      <c r="O154" s="48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5" t="s">
        <v>599</v>
      </c>
      <c r="AT154" s="25" t="s">
        <v>153</v>
      </c>
      <c r="AU154" s="25" t="s">
        <v>81</v>
      </c>
      <c r="AY154" s="25" t="s">
        <v>150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5" t="s">
        <v>78</v>
      </c>
      <c r="BK154" s="247">
        <f>ROUND(I154*H154,2)</f>
        <v>0</v>
      </c>
      <c r="BL154" s="25" t="s">
        <v>599</v>
      </c>
      <c r="BM154" s="25" t="s">
        <v>1784</v>
      </c>
    </row>
    <row r="155" s="1" customFormat="1" ht="16.5" customHeight="1">
      <c r="B155" s="47"/>
      <c r="C155" s="236" t="s">
        <v>391</v>
      </c>
      <c r="D155" s="236" t="s">
        <v>153</v>
      </c>
      <c r="E155" s="237" t="s">
        <v>1785</v>
      </c>
      <c r="F155" s="238" t="s">
        <v>1786</v>
      </c>
      <c r="G155" s="239" t="s">
        <v>156</v>
      </c>
      <c r="H155" s="240">
        <v>1</v>
      </c>
      <c r="I155" s="241"/>
      <c r="J155" s="242">
        <f>ROUND(I155*H155,2)</f>
        <v>0</v>
      </c>
      <c r="K155" s="238" t="s">
        <v>157</v>
      </c>
      <c r="L155" s="73"/>
      <c r="M155" s="243" t="s">
        <v>21</v>
      </c>
      <c r="N155" s="244" t="s">
        <v>42</v>
      </c>
      <c r="O155" s="48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5" t="s">
        <v>599</v>
      </c>
      <c r="AT155" s="25" t="s">
        <v>153</v>
      </c>
      <c r="AU155" s="25" t="s">
        <v>81</v>
      </c>
      <c r="AY155" s="25" t="s">
        <v>150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5" t="s">
        <v>78</v>
      </c>
      <c r="BK155" s="247">
        <f>ROUND(I155*H155,2)</f>
        <v>0</v>
      </c>
      <c r="BL155" s="25" t="s">
        <v>599</v>
      </c>
      <c r="BM155" s="25" t="s">
        <v>1787</v>
      </c>
    </row>
    <row r="156" s="1" customFormat="1" ht="25.5" customHeight="1">
      <c r="B156" s="47"/>
      <c r="C156" s="236" t="s">
        <v>397</v>
      </c>
      <c r="D156" s="236" t="s">
        <v>153</v>
      </c>
      <c r="E156" s="237" t="s">
        <v>1788</v>
      </c>
      <c r="F156" s="238" t="s">
        <v>1789</v>
      </c>
      <c r="G156" s="239" t="s">
        <v>156</v>
      </c>
      <c r="H156" s="240">
        <v>4</v>
      </c>
      <c r="I156" s="241"/>
      <c r="J156" s="242">
        <f>ROUND(I156*H156,2)</f>
        <v>0</v>
      </c>
      <c r="K156" s="238" t="s">
        <v>157</v>
      </c>
      <c r="L156" s="73"/>
      <c r="M156" s="243" t="s">
        <v>21</v>
      </c>
      <c r="N156" s="244" t="s">
        <v>42</v>
      </c>
      <c r="O156" s="48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5" t="s">
        <v>599</v>
      </c>
      <c r="AT156" s="25" t="s">
        <v>153</v>
      </c>
      <c r="AU156" s="25" t="s">
        <v>81</v>
      </c>
      <c r="AY156" s="25" t="s">
        <v>150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5" t="s">
        <v>78</v>
      </c>
      <c r="BK156" s="247">
        <f>ROUND(I156*H156,2)</f>
        <v>0</v>
      </c>
      <c r="BL156" s="25" t="s">
        <v>599</v>
      </c>
      <c r="BM156" s="25" t="s">
        <v>1790</v>
      </c>
    </row>
    <row r="157" s="11" customFormat="1" ht="29.88" customHeight="1">
      <c r="B157" s="220"/>
      <c r="C157" s="221"/>
      <c r="D157" s="222" t="s">
        <v>70</v>
      </c>
      <c r="E157" s="234" t="s">
        <v>1791</v>
      </c>
      <c r="F157" s="234" t="s">
        <v>1792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SUM(P158:P196)</f>
        <v>0</v>
      </c>
      <c r="Q157" s="228"/>
      <c r="R157" s="229">
        <f>SUM(R158:R196)</f>
        <v>12.889018139999999</v>
      </c>
      <c r="S157" s="228"/>
      <c r="T157" s="230">
        <f>SUM(T158:T196)</f>
        <v>0</v>
      </c>
      <c r="AR157" s="231" t="s">
        <v>170</v>
      </c>
      <c r="AT157" s="232" t="s">
        <v>70</v>
      </c>
      <c r="AU157" s="232" t="s">
        <v>78</v>
      </c>
      <c r="AY157" s="231" t="s">
        <v>150</v>
      </c>
      <c r="BK157" s="233">
        <f>SUM(BK158:BK196)</f>
        <v>0</v>
      </c>
    </row>
    <row r="158" s="1" customFormat="1" ht="25.5" customHeight="1">
      <c r="B158" s="47"/>
      <c r="C158" s="236" t="s">
        <v>403</v>
      </c>
      <c r="D158" s="236" t="s">
        <v>153</v>
      </c>
      <c r="E158" s="237" t="s">
        <v>1793</v>
      </c>
      <c r="F158" s="238" t="s">
        <v>1794</v>
      </c>
      <c r="G158" s="239" t="s">
        <v>297</v>
      </c>
      <c r="H158" s="240">
        <v>54.008000000000003</v>
      </c>
      <c r="I158" s="241"/>
      <c r="J158" s="242">
        <f>ROUND(I158*H158,2)</f>
        <v>0</v>
      </c>
      <c r="K158" s="238" t="s">
        <v>157</v>
      </c>
      <c r="L158" s="73"/>
      <c r="M158" s="243" t="s">
        <v>21</v>
      </c>
      <c r="N158" s="244" t="s">
        <v>42</v>
      </c>
      <c r="O158" s="48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5" t="s">
        <v>599</v>
      </c>
      <c r="AT158" s="25" t="s">
        <v>153</v>
      </c>
      <c r="AU158" s="25" t="s">
        <v>81</v>
      </c>
      <c r="AY158" s="25" t="s">
        <v>150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5" t="s">
        <v>78</v>
      </c>
      <c r="BK158" s="247">
        <f>ROUND(I158*H158,2)</f>
        <v>0</v>
      </c>
      <c r="BL158" s="25" t="s">
        <v>599</v>
      </c>
      <c r="BM158" s="25" t="s">
        <v>1795</v>
      </c>
    </row>
    <row r="159" s="1" customFormat="1">
      <c r="B159" s="47"/>
      <c r="C159" s="75"/>
      <c r="D159" s="250" t="s">
        <v>1646</v>
      </c>
      <c r="E159" s="75"/>
      <c r="F159" s="309" t="s">
        <v>1796</v>
      </c>
      <c r="G159" s="75"/>
      <c r="H159" s="75"/>
      <c r="I159" s="204"/>
      <c r="J159" s="75"/>
      <c r="K159" s="75"/>
      <c r="L159" s="73"/>
      <c r="M159" s="310"/>
      <c r="N159" s="48"/>
      <c r="O159" s="48"/>
      <c r="P159" s="48"/>
      <c r="Q159" s="48"/>
      <c r="R159" s="48"/>
      <c r="S159" s="48"/>
      <c r="T159" s="96"/>
      <c r="AT159" s="25" t="s">
        <v>1646</v>
      </c>
      <c r="AU159" s="25" t="s">
        <v>81</v>
      </c>
    </row>
    <row r="160" s="12" customFormat="1">
      <c r="B160" s="248"/>
      <c r="C160" s="249"/>
      <c r="D160" s="250" t="s">
        <v>160</v>
      </c>
      <c r="E160" s="251" t="s">
        <v>21</v>
      </c>
      <c r="F160" s="252" t="s">
        <v>1797</v>
      </c>
      <c r="G160" s="249"/>
      <c r="H160" s="253">
        <v>54.008000000000003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160</v>
      </c>
      <c r="AU160" s="259" t="s">
        <v>81</v>
      </c>
      <c r="AV160" s="12" t="s">
        <v>81</v>
      </c>
      <c r="AW160" s="12" t="s">
        <v>35</v>
      </c>
      <c r="AX160" s="12" t="s">
        <v>71</v>
      </c>
      <c r="AY160" s="259" t="s">
        <v>150</v>
      </c>
    </row>
    <row r="161" s="13" customFormat="1">
      <c r="B161" s="260"/>
      <c r="C161" s="261"/>
      <c r="D161" s="250" t="s">
        <v>160</v>
      </c>
      <c r="E161" s="262" t="s">
        <v>21</v>
      </c>
      <c r="F161" s="263" t="s">
        <v>164</v>
      </c>
      <c r="G161" s="261"/>
      <c r="H161" s="264">
        <v>54.008000000000003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160</v>
      </c>
      <c r="AU161" s="270" t="s">
        <v>81</v>
      </c>
      <c r="AV161" s="13" t="s">
        <v>158</v>
      </c>
      <c r="AW161" s="13" t="s">
        <v>35</v>
      </c>
      <c r="AX161" s="13" t="s">
        <v>78</v>
      </c>
      <c r="AY161" s="270" t="s">
        <v>150</v>
      </c>
    </row>
    <row r="162" s="1" customFormat="1" ht="25.5" customHeight="1">
      <c r="B162" s="47"/>
      <c r="C162" s="236" t="s">
        <v>409</v>
      </c>
      <c r="D162" s="236" t="s">
        <v>153</v>
      </c>
      <c r="E162" s="237" t="s">
        <v>1798</v>
      </c>
      <c r="F162" s="238" t="s">
        <v>1799</v>
      </c>
      <c r="G162" s="239" t="s">
        <v>252</v>
      </c>
      <c r="H162" s="240">
        <v>32.405000000000001</v>
      </c>
      <c r="I162" s="241"/>
      <c r="J162" s="242">
        <f>ROUND(I162*H162,2)</f>
        <v>0</v>
      </c>
      <c r="K162" s="238" t="s">
        <v>157</v>
      </c>
      <c r="L162" s="73"/>
      <c r="M162" s="243" t="s">
        <v>21</v>
      </c>
      <c r="N162" s="244" t="s">
        <v>42</v>
      </c>
      <c r="O162" s="48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5" t="s">
        <v>599</v>
      </c>
      <c r="AT162" s="25" t="s">
        <v>153</v>
      </c>
      <c r="AU162" s="25" t="s">
        <v>81</v>
      </c>
      <c r="AY162" s="25" t="s">
        <v>150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5" t="s">
        <v>78</v>
      </c>
      <c r="BK162" s="247">
        <f>ROUND(I162*H162,2)</f>
        <v>0</v>
      </c>
      <c r="BL162" s="25" t="s">
        <v>599</v>
      </c>
      <c r="BM162" s="25" t="s">
        <v>1800</v>
      </c>
    </row>
    <row r="163" s="12" customFormat="1">
      <c r="B163" s="248"/>
      <c r="C163" s="249"/>
      <c r="D163" s="250" t="s">
        <v>160</v>
      </c>
      <c r="E163" s="251" t="s">
        <v>21</v>
      </c>
      <c r="F163" s="252" t="s">
        <v>1705</v>
      </c>
      <c r="G163" s="249"/>
      <c r="H163" s="253">
        <v>32.405000000000001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160</v>
      </c>
      <c r="AU163" s="259" t="s">
        <v>81</v>
      </c>
      <c r="AV163" s="12" t="s">
        <v>81</v>
      </c>
      <c r="AW163" s="12" t="s">
        <v>35</v>
      </c>
      <c r="AX163" s="12" t="s">
        <v>71</v>
      </c>
      <c r="AY163" s="259" t="s">
        <v>150</v>
      </c>
    </row>
    <row r="164" s="13" customFormat="1">
      <c r="B164" s="260"/>
      <c r="C164" s="261"/>
      <c r="D164" s="250" t="s">
        <v>160</v>
      </c>
      <c r="E164" s="262" t="s">
        <v>21</v>
      </c>
      <c r="F164" s="263" t="s">
        <v>164</v>
      </c>
      <c r="G164" s="261"/>
      <c r="H164" s="264">
        <v>32.405000000000001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160</v>
      </c>
      <c r="AU164" s="270" t="s">
        <v>81</v>
      </c>
      <c r="AV164" s="13" t="s">
        <v>158</v>
      </c>
      <c r="AW164" s="13" t="s">
        <v>35</v>
      </c>
      <c r="AX164" s="13" t="s">
        <v>78</v>
      </c>
      <c r="AY164" s="270" t="s">
        <v>150</v>
      </c>
    </row>
    <row r="165" s="1" customFormat="1" ht="51" customHeight="1">
      <c r="B165" s="47"/>
      <c r="C165" s="236" t="s">
        <v>414</v>
      </c>
      <c r="D165" s="236" t="s">
        <v>153</v>
      </c>
      <c r="E165" s="237" t="s">
        <v>1801</v>
      </c>
      <c r="F165" s="238" t="s">
        <v>1802</v>
      </c>
      <c r="G165" s="239" t="s">
        <v>156</v>
      </c>
      <c r="H165" s="240">
        <v>2</v>
      </c>
      <c r="I165" s="241"/>
      <c r="J165" s="242">
        <f>ROUND(I165*H165,2)</f>
        <v>0</v>
      </c>
      <c r="K165" s="238" t="s">
        <v>157</v>
      </c>
      <c r="L165" s="73"/>
      <c r="M165" s="243" t="s">
        <v>21</v>
      </c>
      <c r="N165" s="244" t="s">
        <v>42</v>
      </c>
      <c r="O165" s="48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5" t="s">
        <v>599</v>
      </c>
      <c r="AT165" s="25" t="s">
        <v>153</v>
      </c>
      <c r="AU165" s="25" t="s">
        <v>81</v>
      </c>
      <c r="AY165" s="25" t="s">
        <v>150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5" t="s">
        <v>78</v>
      </c>
      <c r="BK165" s="247">
        <f>ROUND(I165*H165,2)</f>
        <v>0</v>
      </c>
      <c r="BL165" s="25" t="s">
        <v>599</v>
      </c>
      <c r="BM165" s="25" t="s">
        <v>1803</v>
      </c>
    </row>
    <row r="166" s="1" customFormat="1">
      <c r="B166" s="47"/>
      <c r="C166" s="75"/>
      <c r="D166" s="250" t="s">
        <v>1646</v>
      </c>
      <c r="E166" s="75"/>
      <c r="F166" s="309" t="s">
        <v>1804</v>
      </c>
      <c r="G166" s="75"/>
      <c r="H166" s="75"/>
      <c r="I166" s="204"/>
      <c r="J166" s="75"/>
      <c r="K166" s="75"/>
      <c r="L166" s="73"/>
      <c r="M166" s="310"/>
      <c r="N166" s="48"/>
      <c r="O166" s="48"/>
      <c r="P166" s="48"/>
      <c r="Q166" s="48"/>
      <c r="R166" s="48"/>
      <c r="S166" s="48"/>
      <c r="T166" s="96"/>
      <c r="AT166" s="25" t="s">
        <v>1646</v>
      </c>
      <c r="AU166" s="25" t="s">
        <v>81</v>
      </c>
    </row>
    <row r="167" s="1" customFormat="1" ht="51" customHeight="1">
      <c r="B167" s="47"/>
      <c r="C167" s="236" t="s">
        <v>419</v>
      </c>
      <c r="D167" s="236" t="s">
        <v>153</v>
      </c>
      <c r="E167" s="237" t="s">
        <v>1805</v>
      </c>
      <c r="F167" s="238" t="s">
        <v>1806</v>
      </c>
      <c r="G167" s="239" t="s">
        <v>297</v>
      </c>
      <c r="H167" s="240">
        <v>27</v>
      </c>
      <c r="I167" s="241"/>
      <c r="J167" s="242">
        <f>ROUND(I167*H167,2)</f>
        <v>0</v>
      </c>
      <c r="K167" s="238" t="s">
        <v>157</v>
      </c>
      <c r="L167" s="73"/>
      <c r="M167" s="243" t="s">
        <v>21</v>
      </c>
      <c r="N167" s="244" t="s">
        <v>42</v>
      </c>
      <c r="O167" s="48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5" t="s">
        <v>599</v>
      </c>
      <c r="AT167" s="25" t="s">
        <v>153</v>
      </c>
      <c r="AU167" s="25" t="s">
        <v>81</v>
      </c>
      <c r="AY167" s="25" t="s">
        <v>150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5" t="s">
        <v>78</v>
      </c>
      <c r="BK167" s="247">
        <f>ROUND(I167*H167,2)</f>
        <v>0</v>
      </c>
      <c r="BL167" s="25" t="s">
        <v>599</v>
      </c>
      <c r="BM167" s="25" t="s">
        <v>1807</v>
      </c>
    </row>
    <row r="168" s="12" customFormat="1">
      <c r="B168" s="248"/>
      <c r="C168" s="249"/>
      <c r="D168" s="250" t="s">
        <v>160</v>
      </c>
      <c r="E168" s="251" t="s">
        <v>21</v>
      </c>
      <c r="F168" s="252" t="s">
        <v>1808</v>
      </c>
      <c r="G168" s="249"/>
      <c r="H168" s="253">
        <v>27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160</v>
      </c>
      <c r="AU168" s="259" t="s">
        <v>81</v>
      </c>
      <c r="AV168" s="12" t="s">
        <v>81</v>
      </c>
      <c r="AW168" s="12" t="s">
        <v>35</v>
      </c>
      <c r="AX168" s="12" t="s">
        <v>78</v>
      </c>
      <c r="AY168" s="259" t="s">
        <v>150</v>
      </c>
    </row>
    <row r="169" s="1" customFormat="1" ht="25.5" customHeight="1">
      <c r="B169" s="47"/>
      <c r="C169" s="236" t="s">
        <v>424</v>
      </c>
      <c r="D169" s="236" t="s">
        <v>153</v>
      </c>
      <c r="E169" s="237" t="s">
        <v>1809</v>
      </c>
      <c r="F169" s="238" t="s">
        <v>1810</v>
      </c>
      <c r="G169" s="239" t="s">
        <v>297</v>
      </c>
      <c r="H169" s="240">
        <v>27</v>
      </c>
      <c r="I169" s="241"/>
      <c r="J169" s="242">
        <f>ROUND(I169*H169,2)</f>
        <v>0</v>
      </c>
      <c r="K169" s="238" t="s">
        <v>157</v>
      </c>
      <c r="L169" s="73"/>
      <c r="M169" s="243" t="s">
        <v>21</v>
      </c>
      <c r="N169" s="244" t="s">
        <v>42</v>
      </c>
      <c r="O169" s="48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5" t="s">
        <v>599</v>
      </c>
      <c r="AT169" s="25" t="s">
        <v>153</v>
      </c>
      <c r="AU169" s="25" t="s">
        <v>81</v>
      </c>
      <c r="AY169" s="25" t="s">
        <v>150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5" t="s">
        <v>78</v>
      </c>
      <c r="BK169" s="247">
        <f>ROUND(I169*H169,2)</f>
        <v>0</v>
      </c>
      <c r="BL169" s="25" t="s">
        <v>599</v>
      </c>
      <c r="BM169" s="25" t="s">
        <v>1811</v>
      </c>
    </row>
    <row r="170" s="12" customFormat="1">
      <c r="B170" s="248"/>
      <c r="C170" s="249"/>
      <c r="D170" s="250" t="s">
        <v>160</v>
      </c>
      <c r="E170" s="251" t="s">
        <v>21</v>
      </c>
      <c r="F170" s="252" t="s">
        <v>1808</v>
      </c>
      <c r="G170" s="249"/>
      <c r="H170" s="253">
        <v>27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160</v>
      </c>
      <c r="AU170" s="259" t="s">
        <v>81</v>
      </c>
      <c r="AV170" s="12" t="s">
        <v>81</v>
      </c>
      <c r="AW170" s="12" t="s">
        <v>35</v>
      </c>
      <c r="AX170" s="12" t="s">
        <v>78</v>
      </c>
      <c r="AY170" s="259" t="s">
        <v>150</v>
      </c>
    </row>
    <row r="171" s="1" customFormat="1" ht="38.25" customHeight="1">
      <c r="B171" s="47"/>
      <c r="C171" s="236" t="s">
        <v>431</v>
      </c>
      <c r="D171" s="236" t="s">
        <v>153</v>
      </c>
      <c r="E171" s="237" t="s">
        <v>1812</v>
      </c>
      <c r="F171" s="238" t="s">
        <v>1813</v>
      </c>
      <c r="G171" s="239" t="s">
        <v>297</v>
      </c>
      <c r="H171" s="240">
        <v>27</v>
      </c>
      <c r="I171" s="241"/>
      <c r="J171" s="242">
        <f>ROUND(I171*H171,2)</f>
        <v>0</v>
      </c>
      <c r="K171" s="238" t="s">
        <v>157</v>
      </c>
      <c r="L171" s="73"/>
      <c r="M171" s="243" t="s">
        <v>21</v>
      </c>
      <c r="N171" s="244" t="s">
        <v>42</v>
      </c>
      <c r="O171" s="48"/>
      <c r="P171" s="245">
        <f>O171*H171</f>
        <v>0</v>
      </c>
      <c r="Q171" s="245">
        <v>0.14099999999999999</v>
      </c>
      <c r="R171" s="245">
        <f>Q171*H171</f>
        <v>3.8069999999999995</v>
      </c>
      <c r="S171" s="245">
        <v>0</v>
      </c>
      <c r="T171" s="246">
        <f>S171*H171</f>
        <v>0</v>
      </c>
      <c r="AR171" s="25" t="s">
        <v>599</v>
      </c>
      <c r="AT171" s="25" t="s">
        <v>153</v>
      </c>
      <c r="AU171" s="25" t="s">
        <v>81</v>
      </c>
      <c r="AY171" s="25" t="s">
        <v>150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5" t="s">
        <v>78</v>
      </c>
      <c r="BK171" s="247">
        <f>ROUND(I171*H171,2)</f>
        <v>0</v>
      </c>
      <c r="BL171" s="25" t="s">
        <v>599</v>
      </c>
      <c r="BM171" s="25" t="s">
        <v>1814</v>
      </c>
    </row>
    <row r="172" s="12" customFormat="1">
      <c r="B172" s="248"/>
      <c r="C172" s="249"/>
      <c r="D172" s="250" t="s">
        <v>160</v>
      </c>
      <c r="E172" s="251" t="s">
        <v>21</v>
      </c>
      <c r="F172" s="252" t="s">
        <v>1808</v>
      </c>
      <c r="G172" s="249"/>
      <c r="H172" s="253">
        <v>27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160</v>
      </c>
      <c r="AU172" s="259" t="s">
        <v>81</v>
      </c>
      <c r="AV172" s="12" t="s">
        <v>81</v>
      </c>
      <c r="AW172" s="12" t="s">
        <v>35</v>
      </c>
      <c r="AX172" s="12" t="s">
        <v>78</v>
      </c>
      <c r="AY172" s="259" t="s">
        <v>150</v>
      </c>
    </row>
    <row r="173" s="1" customFormat="1" ht="16.5" customHeight="1">
      <c r="B173" s="47"/>
      <c r="C173" s="285" t="s">
        <v>436</v>
      </c>
      <c r="D173" s="285" t="s">
        <v>329</v>
      </c>
      <c r="E173" s="286" t="s">
        <v>1815</v>
      </c>
      <c r="F173" s="287" t="s">
        <v>1816</v>
      </c>
      <c r="G173" s="288" t="s">
        <v>156</v>
      </c>
      <c r="H173" s="289">
        <v>54</v>
      </c>
      <c r="I173" s="290"/>
      <c r="J173" s="291">
        <f>ROUND(I173*H173,2)</f>
        <v>0</v>
      </c>
      <c r="K173" s="287" t="s">
        <v>1641</v>
      </c>
      <c r="L173" s="292"/>
      <c r="M173" s="293" t="s">
        <v>21</v>
      </c>
      <c r="N173" s="294" t="s">
        <v>42</v>
      </c>
      <c r="O173" s="48"/>
      <c r="P173" s="245">
        <f>O173*H173</f>
        <v>0</v>
      </c>
      <c r="Q173" s="245">
        <v>0.0088000000000000005</v>
      </c>
      <c r="R173" s="245">
        <f>Q173*H173</f>
        <v>0.47520000000000001</v>
      </c>
      <c r="S173" s="245">
        <v>0</v>
      </c>
      <c r="T173" s="246">
        <f>S173*H173</f>
        <v>0</v>
      </c>
      <c r="AR173" s="25" t="s">
        <v>945</v>
      </c>
      <c r="AT173" s="25" t="s">
        <v>329</v>
      </c>
      <c r="AU173" s="25" t="s">
        <v>81</v>
      </c>
      <c r="AY173" s="25" t="s">
        <v>150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5" t="s">
        <v>78</v>
      </c>
      <c r="BK173" s="247">
        <f>ROUND(I173*H173,2)</f>
        <v>0</v>
      </c>
      <c r="BL173" s="25" t="s">
        <v>945</v>
      </c>
      <c r="BM173" s="25" t="s">
        <v>1817</v>
      </c>
    </row>
    <row r="174" s="12" customFormat="1">
      <c r="B174" s="248"/>
      <c r="C174" s="249"/>
      <c r="D174" s="250" t="s">
        <v>160</v>
      </c>
      <c r="E174" s="251" t="s">
        <v>21</v>
      </c>
      <c r="F174" s="252" t="s">
        <v>1818</v>
      </c>
      <c r="G174" s="249"/>
      <c r="H174" s="253">
        <v>54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160</v>
      </c>
      <c r="AU174" s="259" t="s">
        <v>81</v>
      </c>
      <c r="AV174" s="12" t="s">
        <v>81</v>
      </c>
      <c r="AW174" s="12" t="s">
        <v>35</v>
      </c>
      <c r="AX174" s="12" t="s">
        <v>78</v>
      </c>
      <c r="AY174" s="259" t="s">
        <v>150</v>
      </c>
    </row>
    <row r="175" s="1" customFormat="1" ht="16.5" customHeight="1">
      <c r="B175" s="47"/>
      <c r="C175" s="285" t="s">
        <v>443</v>
      </c>
      <c r="D175" s="285" t="s">
        <v>329</v>
      </c>
      <c r="E175" s="286" t="s">
        <v>1819</v>
      </c>
      <c r="F175" s="287" t="s">
        <v>1820</v>
      </c>
      <c r="G175" s="288" t="s">
        <v>332</v>
      </c>
      <c r="H175" s="289">
        <v>3.7799999999999998</v>
      </c>
      <c r="I175" s="290"/>
      <c r="J175" s="291">
        <f>ROUND(I175*H175,2)</f>
        <v>0</v>
      </c>
      <c r="K175" s="287" t="s">
        <v>157</v>
      </c>
      <c r="L175" s="292"/>
      <c r="M175" s="293" t="s">
        <v>21</v>
      </c>
      <c r="N175" s="294" t="s">
        <v>42</v>
      </c>
      <c r="O175" s="48"/>
      <c r="P175" s="245">
        <f>O175*H175</f>
        <v>0</v>
      </c>
      <c r="Q175" s="245">
        <v>1</v>
      </c>
      <c r="R175" s="245">
        <f>Q175*H175</f>
        <v>3.7799999999999998</v>
      </c>
      <c r="S175" s="245">
        <v>0</v>
      </c>
      <c r="T175" s="246">
        <f>S175*H175</f>
        <v>0</v>
      </c>
      <c r="AR175" s="25" t="s">
        <v>945</v>
      </c>
      <c r="AT175" s="25" t="s">
        <v>329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945</v>
      </c>
      <c r="BM175" s="25" t="s">
        <v>1821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1822</v>
      </c>
      <c r="G176" s="249"/>
      <c r="H176" s="253">
        <v>3.7799999999999998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78</v>
      </c>
      <c r="AY176" s="259" t="s">
        <v>150</v>
      </c>
    </row>
    <row r="177" s="1" customFormat="1" ht="51" customHeight="1">
      <c r="B177" s="47"/>
      <c r="C177" s="236" t="s">
        <v>447</v>
      </c>
      <c r="D177" s="236" t="s">
        <v>153</v>
      </c>
      <c r="E177" s="237" t="s">
        <v>1823</v>
      </c>
      <c r="F177" s="238" t="s">
        <v>1824</v>
      </c>
      <c r="G177" s="239" t="s">
        <v>297</v>
      </c>
      <c r="H177" s="240">
        <v>40.506</v>
      </c>
      <c r="I177" s="241"/>
      <c r="J177" s="242">
        <f>ROUND(I177*H177,2)</f>
        <v>0</v>
      </c>
      <c r="K177" s="238" t="s">
        <v>157</v>
      </c>
      <c r="L177" s="73"/>
      <c r="M177" s="243" t="s">
        <v>21</v>
      </c>
      <c r="N177" s="244" t="s">
        <v>42</v>
      </c>
      <c r="O177" s="48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5" t="s">
        <v>599</v>
      </c>
      <c r="AT177" s="25" t="s">
        <v>153</v>
      </c>
      <c r="AU177" s="25" t="s">
        <v>81</v>
      </c>
      <c r="AY177" s="25" t="s">
        <v>150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5" t="s">
        <v>78</v>
      </c>
      <c r="BK177" s="247">
        <f>ROUND(I177*H177,2)</f>
        <v>0</v>
      </c>
      <c r="BL177" s="25" t="s">
        <v>599</v>
      </c>
      <c r="BM177" s="25" t="s">
        <v>1825</v>
      </c>
    </row>
    <row r="178" s="12" customFormat="1">
      <c r="B178" s="248"/>
      <c r="C178" s="249"/>
      <c r="D178" s="250" t="s">
        <v>160</v>
      </c>
      <c r="E178" s="251" t="s">
        <v>21</v>
      </c>
      <c r="F178" s="252" t="s">
        <v>1826</v>
      </c>
      <c r="G178" s="249"/>
      <c r="H178" s="253">
        <v>40.506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160</v>
      </c>
      <c r="AU178" s="259" t="s">
        <v>81</v>
      </c>
      <c r="AV178" s="12" t="s">
        <v>81</v>
      </c>
      <c r="AW178" s="12" t="s">
        <v>35</v>
      </c>
      <c r="AX178" s="12" t="s">
        <v>78</v>
      </c>
      <c r="AY178" s="259" t="s">
        <v>150</v>
      </c>
    </row>
    <row r="179" s="1" customFormat="1" ht="38.25" customHeight="1">
      <c r="B179" s="47"/>
      <c r="C179" s="236" t="s">
        <v>453</v>
      </c>
      <c r="D179" s="236" t="s">
        <v>153</v>
      </c>
      <c r="E179" s="237" t="s">
        <v>1827</v>
      </c>
      <c r="F179" s="238" t="s">
        <v>1828</v>
      </c>
      <c r="G179" s="239" t="s">
        <v>297</v>
      </c>
      <c r="H179" s="240">
        <v>40.506</v>
      </c>
      <c r="I179" s="241"/>
      <c r="J179" s="242">
        <f>ROUND(I179*H179,2)</f>
        <v>0</v>
      </c>
      <c r="K179" s="238" t="s">
        <v>157</v>
      </c>
      <c r="L179" s="73"/>
      <c r="M179" s="243" t="s">
        <v>21</v>
      </c>
      <c r="N179" s="244" t="s">
        <v>42</v>
      </c>
      <c r="O179" s="48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5" t="s">
        <v>599</v>
      </c>
      <c r="AT179" s="25" t="s">
        <v>153</v>
      </c>
      <c r="AU179" s="25" t="s">
        <v>81</v>
      </c>
      <c r="AY179" s="25" t="s">
        <v>150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5" t="s">
        <v>78</v>
      </c>
      <c r="BK179" s="247">
        <f>ROUND(I179*H179,2)</f>
        <v>0</v>
      </c>
      <c r="BL179" s="25" t="s">
        <v>599</v>
      </c>
      <c r="BM179" s="25" t="s">
        <v>1829</v>
      </c>
    </row>
    <row r="180" s="12" customFormat="1">
      <c r="B180" s="248"/>
      <c r="C180" s="249"/>
      <c r="D180" s="250" t="s">
        <v>160</v>
      </c>
      <c r="E180" s="251" t="s">
        <v>21</v>
      </c>
      <c r="F180" s="252" t="s">
        <v>1826</v>
      </c>
      <c r="G180" s="249"/>
      <c r="H180" s="253">
        <v>40.506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160</v>
      </c>
      <c r="AU180" s="259" t="s">
        <v>81</v>
      </c>
      <c r="AV180" s="12" t="s">
        <v>81</v>
      </c>
      <c r="AW180" s="12" t="s">
        <v>35</v>
      </c>
      <c r="AX180" s="12" t="s">
        <v>78</v>
      </c>
      <c r="AY180" s="259" t="s">
        <v>150</v>
      </c>
    </row>
    <row r="181" s="1" customFormat="1" ht="25.5" customHeight="1">
      <c r="B181" s="47"/>
      <c r="C181" s="236" t="s">
        <v>460</v>
      </c>
      <c r="D181" s="236" t="s">
        <v>153</v>
      </c>
      <c r="E181" s="237" t="s">
        <v>1830</v>
      </c>
      <c r="F181" s="238" t="s">
        <v>1831</v>
      </c>
      <c r="G181" s="239" t="s">
        <v>156</v>
      </c>
      <c r="H181" s="240">
        <v>2</v>
      </c>
      <c r="I181" s="241"/>
      <c r="J181" s="242">
        <f>ROUND(I181*H181,2)</f>
        <v>0</v>
      </c>
      <c r="K181" s="238" t="s">
        <v>157</v>
      </c>
      <c r="L181" s="73"/>
      <c r="M181" s="243" t="s">
        <v>21</v>
      </c>
      <c r="N181" s="244" t="s">
        <v>42</v>
      </c>
      <c r="O181" s="48"/>
      <c r="P181" s="245">
        <f>O181*H181</f>
        <v>0</v>
      </c>
      <c r="Q181" s="245">
        <v>0.0076</v>
      </c>
      <c r="R181" s="245">
        <f>Q181*H181</f>
        <v>0.0152</v>
      </c>
      <c r="S181" s="245">
        <v>0</v>
      </c>
      <c r="T181" s="246">
        <f>S181*H181</f>
        <v>0</v>
      </c>
      <c r="AR181" s="25" t="s">
        <v>599</v>
      </c>
      <c r="AT181" s="25" t="s">
        <v>153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599</v>
      </c>
      <c r="BM181" s="25" t="s">
        <v>1832</v>
      </c>
    </row>
    <row r="182" s="1" customFormat="1" ht="38.25" customHeight="1">
      <c r="B182" s="47"/>
      <c r="C182" s="236" t="s">
        <v>465</v>
      </c>
      <c r="D182" s="236" t="s">
        <v>153</v>
      </c>
      <c r="E182" s="237" t="s">
        <v>1833</v>
      </c>
      <c r="F182" s="238" t="s">
        <v>1834</v>
      </c>
      <c r="G182" s="239" t="s">
        <v>305</v>
      </c>
      <c r="H182" s="240">
        <v>1.8899999999999999</v>
      </c>
      <c r="I182" s="241"/>
      <c r="J182" s="242">
        <f>ROUND(I182*H182,2)</f>
        <v>0</v>
      </c>
      <c r="K182" s="238" t="s">
        <v>157</v>
      </c>
      <c r="L182" s="73"/>
      <c r="M182" s="243" t="s">
        <v>21</v>
      </c>
      <c r="N182" s="244" t="s">
        <v>42</v>
      </c>
      <c r="O182" s="48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5" t="s">
        <v>599</v>
      </c>
      <c r="AT182" s="25" t="s">
        <v>153</v>
      </c>
      <c r="AU182" s="25" t="s">
        <v>81</v>
      </c>
      <c r="AY182" s="25" t="s">
        <v>150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5" t="s">
        <v>78</v>
      </c>
      <c r="BK182" s="247">
        <f>ROUND(I182*H182,2)</f>
        <v>0</v>
      </c>
      <c r="BL182" s="25" t="s">
        <v>599</v>
      </c>
      <c r="BM182" s="25" t="s">
        <v>1835</v>
      </c>
    </row>
    <row r="183" s="12" customFormat="1">
      <c r="B183" s="248"/>
      <c r="C183" s="249"/>
      <c r="D183" s="250" t="s">
        <v>160</v>
      </c>
      <c r="E183" s="251" t="s">
        <v>21</v>
      </c>
      <c r="F183" s="252" t="s">
        <v>1836</v>
      </c>
      <c r="G183" s="249"/>
      <c r="H183" s="253">
        <v>1.8899999999999999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160</v>
      </c>
      <c r="AU183" s="259" t="s">
        <v>81</v>
      </c>
      <c r="AV183" s="12" t="s">
        <v>81</v>
      </c>
      <c r="AW183" s="12" t="s">
        <v>35</v>
      </c>
      <c r="AX183" s="12" t="s">
        <v>78</v>
      </c>
      <c r="AY183" s="259" t="s">
        <v>150</v>
      </c>
    </row>
    <row r="184" s="1" customFormat="1" ht="38.25" customHeight="1">
      <c r="B184" s="47"/>
      <c r="C184" s="236" t="s">
        <v>473</v>
      </c>
      <c r="D184" s="236" t="s">
        <v>153</v>
      </c>
      <c r="E184" s="237" t="s">
        <v>1837</v>
      </c>
      <c r="F184" s="238" t="s">
        <v>1838</v>
      </c>
      <c r="G184" s="239" t="s">
        <v>305</v>
      </c>
      <c r="H184" s="240">
        <v>35.909999999999997</v>
      </c>
      <c r="I184" s="241"/>
      <c r="J184" s="242">
        <f>ROUND(I184*H184,2)</f>
        <v>0</v>
      </c>
      <c r="K184" s="238" t="s">
        <v>157</v>
      </c>
      <c r="L184" s="73"/>
      <c r="M184" s="243" t="s">
        <v>21</v>
      </c>
      <c r="N184" s="244" t="s">
        <v>42</v>
      </c>
      <c r="O184" s="48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5" t="s">
        <v>599</v>
      </c>
      <c r="AT184" s="25" t="s">
        <v>153</v>
      </c>
      <c r="AU184" s="25" t="s">
        <v>81</v>
      </c>
      <c r="AY184" s="25" t="s">
        <v>150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5" t="s">
        <v>78</v>
      </c>
      <c r="BK184" s="247">
        <f>ROUND(I184*H184,2)</f>
        <v>0</v>
      </c>
      <c r="BL184" s="25" t="s">
        <v>599</v>
      </c>
      <c r="BM184" s="25" t="s">
        <v>1839</v>
      </c>
    </row>
    <row r="185" s="12" customFormat="1">
      <c r="B185" s="248"/>
      <c r="C185" s="249"/>
      <c r="D185" s="250" t="s">
        <v>160</v>
      </c>
      <c r="E185" s="251" t="s">
        <v>21</v>
      </c>
      <c r="F185" s="252" t="s">
        <v>1840</v>
      </c>
      <c r="G185" s="249"/>
      <c r="H185" s="253">
        <v>35.909999999999997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160</v>
      </c>
      <c r="AU185" s="259" t="s">
        <v>81</v>
      </c>
      <c r="AV185" s="12" t="s">
        <v>81</v>
      </c>
      <c r="AW185" s="12" t="s">
        <v>35</v>
      </c>
      <c r="AX185" s="12" t="s">
        <v>71</v>
      </c>
      <c r="AY185" s="259" t="s">
        <v>150</v>
      </c>
    </row>
    <row r="186" s="13" customFormat="1">
      <c r="B186" s="260"/>
      <c r="C186" s="261"/>
      <c r="D186" s="250" t="s">
        <v>160</v>
      </c>
      <c r="E186" s="262" t="s">
        <v>21</v>
      </c>
      <c r="F186" s="263" t="s">
        <v>164</v>
      </c>
      <c r="G186" s="261"/>
      <c r="H186" s="264">
        <v>35.909999999999997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160</v>
      </c>
      <c r="AU186" s="270" t="s">
        <v>81</v>
      </c>
      <c r="AV186" s="13" t="s">
        <v>158</v>
      </c>
      <c r="AW186" s="13" t="s">
        <v>35</v>
      </c>
      <c r="AX186" s="13" t="s">
        <v>78</v>
      </c>
      <c r="AY186" s="270" t="s">
        <v>150</v>
      </c>
    </row>
    <row r="187" s="1" customFormat="1" ht="38.25" customHeight="1">
      <c r="B187" s="47"/>
      <c r="C187" s="236" t="s">
        <v>481</v>
      </c>
      <c r="D187" s="236" t="s">
        <v>153</v>
      </c>
      <c r="E187" s="237" t="s">
        <v>1841</v>
      </c>
      <c r="F187" s="238" t="s">
        <v>1842</v>
      </c>
      <c r="G187" s="239" t="s">
        <v>297</v>
      </c>
      <c r="H187" s="240">
        <v>8</v>
      </c>
      <c r="I187" s="241"/>
      <c r="J187" s="242">
        <f>ROUND(I187*H187,2)</f>
        <v>0</v>
      </c>
      <c r="K187" s="238" t="s">
        <v>157</v>
      </c>
      <c r="L187" s="73"/>
      <c r="M187" s="243" t="s">
        <v>21</v>
      </c>
      <c r="N187" s="244" t="s">
        <v>42</v>
      </c>
      <c r="O187" s="48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5" t="s">
        <v>599</v>
      </c>
      <c r="AT187" s="25" t="s">
        <v>153</v>
      </c>
      <c r="AU187" s="25" t="s">
        <v>81</v>
      </c>
      <c r="AY187" s="25" t="s">
        <v>150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5" t="s">
        <v>78</v>
      </c>
      <c r="BK187" s="247">
        <f>ROUND(I187*H187,2)</f>
        <v>0</v>
      </c>
      <c r="BL187" s="25" t="s">
        <v>599</v>
      </c>
      <c r="BM187" s="25" t="s">
        <v>1843</v>
      </c>
    </row>
    <row r="188" s="12" customFormat="1">
      <c r="B188" s="248"/>
      <c r="C188" s="249"/>
      <c r="D188" s="250" t="s">
        <v>160</v>
      </c>
      <c r="E188" s="251" t="s">
        <v>21</v>
      </c>
      <c r="F188" s="252" t="s">
        <v>1067</v>
      </c>
      <c r="G188" s="249"/>
      <c r="H188" s="253">
        <v>8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160</v>
      </c>
      <c r="AU188" s="259" t="s">
        <v>81</v>
      </c>
      <c r="AV188" s="12" t="s">
        <v>81</v>
      </c>
      <c r="AW188" s="12" t="s">
        <v>35</v>
      </c>
      <c r="AX188" s="12" t="s">
        <v>78</v>
      </c>
      <c r="AY188" s="259" t="s">
        <v>150</v>
      </c>
    </row>
    <row r="189" s="1" customFormat="1" ht="25.5" customHeight="1">
      <c r="B189" s="47"/>
      <c r="C189" s="236" t="s">
        <v>485</v>
      </c>
      <c r="D189" s="236" t="s">
        <v>153</v>
      </c>
      <c r="E189" s="237" t="s">
        <v>1844</v>
      </c>
      <c r="F189" s="238" t="s">
        <v>1845</v>
      </c>
      <c r="G189" s="239" t="s">
        <v>297</v>
      </c>
      <c r="H189" s="240">
        <v>8</v>
      </c>
      <c r="I189" s="241"/>
      <c r="J189" s="242">
        <f>ROUND(I189*H189,2)</f>
        <v>0</v>
      </c>
      <c r="K189" s="238" t="s">
        <v>157</v>
      </c>
      <c r="L189" s="73"/>
      <c r="M189" s="243" t="s">
        <v>21</v>
      </c>
      <c r="N189" s="244" t="s">
        <v>42</v>
      </c>
      <c r="O189" s="48"/>
      <c r="P189" s="245">
        <f>O189*H189</f>
        <v>0</v>
      </c>
      <c r="Q189" s="245">
        <v>0.11934</v>
      </c>
      <c r="R189" s="245">
        <f>Q189*H189</f>
        <v>0.95472000000000001</v>
      </c>
      <c r="S189" s="245">
        <v>0</v>
      </c>
      <c r="T189" s="246">
        <f>S189*H189</f>
        <v>0</v>
      </c>
      <c r="AR189" s="25" t="s">
        <v>599</v>
      </c>
      <c r="AT189" s="25" t="s">
        <v>153</v>
      </c>
      <c r="AU189" s="25" t="s">
        <v>81</v>
      </c>
      <c r="AY189" s="25" t="s">
        <v>150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25" t="s">
        <v>78</v>
      </c>
      <c r="BK189" s="247">
        <f>ROUND(I189*H189,2)</f>
        <v>0</v>
      </c>
      <c r="BL189" s="25" t="s">
        <v>599</v>
      </c>
      <c r="BM189" s="25" t="s">
        <v>1846</v>
      </c>
    </row>
    <row r="190" s="12" customFormat="1">
      <c r="B190" s="248"/>
      <c r="C190" s="249"/>
      <c r="D190" s="250" t="s">
        <v>160</v>
      </c>
      <c r="E190" s="251" t="s">
        <v>21</v>
      </c>
      <c r="F190" s="252" t="s">
        <v>1067</v>
      </c>
      <c r="G190" s="249"/>
      <c r="H190" s="253">
        <v>8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160</v>
      </c>
      <c r="AU190" s="259" t="s">
        <v>81</v>
      </c>
      <c r="AV190" s="12" t="s">
        <v>81</v>
      </c>
      <c r="AW190" s="12" t="s">
        <v>35</v>
      </c>
      <c r="AX190" s="12" t="s">
        <v>78</v>
      </c>
      <c r="AY190" s="259" t="s">
        <v>150</v>
      </c>
    </row>
    <row r="191" s="1" customFormat="1" ht="16.5" customHeight="1">
      <c r="B191" s="47"/>
      <c r="C191" s="285" t="s">
        <v>491</v>
      </c>
      <c r="D191" s="285" t="s">
        <v>329</v>
      </c>
      <c r="E191" s="286" t="s">
        <v>1847</v>
      </c>
      <c r="F191" s="287" t="s">
        <v>1848</v>
      </c>
      <c r="G191" s="288" t="s">
        <v>305</v>
      </c>
      <c r="H191" s="289">
        <v>0.23999999999999999</v>
      </c>
      <c r="I191" s="290"/>
      <c r="J191" s="291">
        <f>ROUND(I191*H191,2)</f>
        <v>0</v>
      </c>
      <c r="K191" s="287" t="s">
        <v>157</v>
      </c>
      <c r="L191" s="292"/>
      <c r="M191" s="293" t="s">
        <v>21</v>
      </c>
      <c r="N191" s="294" t="s">
        <v>42</v>
      </c>
      <c r="O191" s="48"/>
      <c r="P191" s="245">
        <f>O191*H191</f>
        <v>0</v>
      </c>
      <c r="Q191" s="245">
        <v>2.4289999999999998</v>
      </c>
      <c r="R191" s="245">
        <f>Q191*H191</f>
        <v>0.58295999999999992</v>
      </c>
      <c r="S191" s="245">
        <v>0</v>
      </c>
      <c r="T191" s="246">
        <f>S191*H191</f>
        <v>0</v>
      </c>
      <c r="AR191" s="25" t="s">
        <v>945</v>
      </c>
      <c r="AT191" s="25" t="s">
        <v>329</v>
      </c>
      <c r="AU191" s="25" t="s">
        <v>81</v>
      </c>
      <c r="AY191" s="25" t="s">
        <v>150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5" t="s">
        <v>78</v>
      </c>
      <c r="BK191" s="247">
        <f>ROUND(I191*H191,2)</f>
        <v>0</v>
      </c>
      <c r="BL191" s="25" t="s">
        <v>945</v>
      </c>
      <c r="BM191" s="25" t="s">
        <v>1849</v>
      </c>
    </row>
    <row r="192" s="12" customFormat="1">
      <c r="B192" s="248"/>
      <c r="C192" s="249"/>
      <c r="D192" s="250" t="s">
        <v>160</v>
      </c>
      <c r="E192" s="251" t="s">
        <v>21</v>
      </c>
      <c r="F192" s="252" t="s">
        <v>1850</v>
      </c>
      <c r="G192" s="249"/>
      <c r="H192" s="253">
        <v>0.23999999999999999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160</v>
      </c>
      <c r="AU192" s="259" t="s">
        <v>81</v>
      </c>
      <c r="AV192" s="12" t="s">
        <v>81</v>
      </c>
      <c r="AW192" s="12" t="s">
        <v>35</v>
      </c>
      <c r="AX192" s="12" t="s">
        <v>78</v>
      </c>
      <c r="AY192" s="259" t="s">
        <v>150</v>
      </c>
    </row>
    <row r="193" s="1" customFormat="1" ht="51" customHeight="1">
      <c r="B193" s="47"/>
      <c r="C193" s="236" t="s">
        <v>496</v>
      </c>
      <c r="D193" s="236" t="s">
        <v>153</v>
      </c>
      <c r="E193" s="237" t="s">
        <v>1851</v>
      </c>
      <c r="F193" s="238" t="s">
        <v>1852</v>
      </c>
      <c r="G193" s="239" t="s">
        <v>252</v>
      </c>
      <c r="H193" s="240">
        <v>16.202000000000002</v>
      </c>
      <c r="I193" s="241"/>
      <c r="J193" s="242">
        <f>ROUND(I193*H193,2)</f>
        <v>0</v>
      </c>
      <c r="K193" s="238" t="s">
        <v>157</v>
      </c>
      <c r="L193" s="73"/>
      <c r="M193" s="243" t="s">
        <v>21</v>
      </c>
      <c r="N193" s="244" t="s">
        <v>42</v>
      </c>
      <c r="O193" s="48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5" t="s">
        <v>599</v>
      </c>
      <c r="AT193" s="25" t="s">
        <v>153</v>
      </c>
      <c r="AU193" s="25" t="s">
        <v>81</v>
      </c>
      <c r="AY193" s="25" t="s">
        <v>150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5" t="s">
        <v>78</v>
      </c>
      <c r="BK193" s="247">
        <f>ROUND(I193*H193,2)</f>
        <v>0</v>
      </c>
      <c r="BL193" s="25" t="s">
        <v>599</v>
      </c>
      <c r="BM193" s="25" t="s">
        <v>1853</v>
      </c>
    </row>
    <row r="194" s="12" customFormat="1">
      <c r="B194" s="248"/>
      <c r="C194" s="249"/>
      <c r="D194" s="250" t="s">
        <v>160</v>
      </c>
      <c r="E194" s="251" t="s">
        <v>21</v>
      </c>
      <c r="F194" s="252" t="s">
        <v>1854</v>
      </c>
      <c r="G194" s="249"/>
      <c r="H194" s="253">
        <v>16.202000000000002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160</v>
      </c>
      <c r="AU194" s="259" t="s">
        <v>81</v>
      </c>
      <c r="AV194" s="12" t="s">
        <v>81</v>
      </c>
      <c r="AW194" s="12" t="s">
        <v>35</v>
      </c>
      <c r="AX194" s="12" t="s">
        <v>78</v>
      </c>
      <c r="AY194" s="259" t="s">
        <v>150</v>
      </c>
    </row>
    <row r="195" s="1" customFormat="1" ht="38.25" customHeight="1">
      <c r="B195" s="47"/>
      <c r="C195" s="236" t="s">
        <v>502</v>
      </c>
      <c r="D195" s="236" t="s">
        <v>153</v>
      </c>
      <c r="E195" s="237" t="s">
        <v>1855</v>
      </c>
      <c r="F195" s="238" t="s">
        <v>1856</v>
      </c>
      <c r="G195" s="239" t="s">
        <v>252</v>
      </c>
      <c r="H195" s="240">
        <v>16.202000000000002</v>
      </c>
      <c r="I195" s="241"/>
      <c r="J195" s="242">
        <f>ROUND(I195*H195,2)</f>
        <v>0</v>
      </c>
      <c r="K195" s="238" t="s">
        <v>157</v>
      </c>
      <c r="L195" s="73"/>
      <c r="M195" s="243" t="s">
        <v>21</v>
      </c>
      <c r="N195" s="244" t="s">
        <v>42</v>
      </c>
      <c r="O195" s="48"/>
      <c r="P195" s="245">
        <f>O195*H195</f>
        <v>0</v>
      </c>
      <c r="Q195" s="245">
        <v>0.20207</v>
      </c>
      <c r="R195" s="245">
        <f>Q195*H195</f>
        <v>3.2739381400000003</v>
      </c>
      <c r="S195" s="245">
        <v>0</v>
      </c>
      <c r="T195" s="246">
        <f>S195*H195</f>
        <v>0</v>
      </c>
      <c r="AR195" s="25" t="s">
        <v>599</v>
      </c>
      <c r="AT195" s="25" t="s">
        <v>153</v>
      </c>
      <c r="AU195" s="25" t="s">
        <v>81</v>
      </c>
      <c r="AY195" s="25" t="s">
        <v>150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5" t="s">
        <v>78</v>
      </c>
      <c r="BK195" s="247">
        <f>ROUND(I195*H195,2)</f>
        <v>0</v>
      </c>
      <c r="BL195" s="25" t="s">
        <v>599</v>
      </c>
      <c r="BM195" s="25" t="s">
        <v>1857</v>
      </c>
    </row>
    <row r="196" s="12" customFormat="1">
      <c r="B196" s="248"/>
      <c r="C196" s="249"/>
      <c r="D196" s="250" t="s">
        <v>160</v>
      </c>
      <c r="E196" s="251" t="s">
        <v>21</v>
      </c>
      <c r="F196" s="252" t="s">
        <v>1854</v>
      </c>
      <c r="G196" s="249"/>
      <c r="H196" s="253">
        <v>16.202000000000002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160</v>
      </c>
      <c r="AU196" s="259" t="s">
        <v>81</v>
      </c>
      <c r="AV196" s="12" t="s">
        <v>81</v>
      </c>
      <c r="AW196" s="12" t="s">
        <v>35</v>
      </c>
      <c r="AX196" s="12" t="s">
        <v>78</v>
      </c>
      <c r="AY196" s="259" t="s">
        <v>150</v>
      </c>
    </row>
    <row r="197" s="11" customFormat="1" ht="29.88" customHeight="1">
      <c r="B197" s="220"/>
      <c r="C197" s="221"/>
      <c r="D197" s="222" t="s">
        <v>70</v>
      </c>
      <c r="E197" s="234" t="s">
        <v>1858</v>
      </c>
      <c r="F197" s="234" t="s">
        <v>1859</v>
      </c>
      <c r="G197" s="221"/>
      <c r="H197" s="221"/>
      <c r="I197" s="224"/>
      <c r="J197" s="235">
        <f>BK197</f>
        <v>0</v>
      </c>
      <c r="K197" s="221"/>
      <c r="L197" s="226"/>
      <c r="M197" s="227"/>
      <c r="N197" s="228"/>
      <c r="O197" s="228"/>
      <c r="P197" s="229">
        <f>SUM(P198:P199)</f>
        <v>0</v>
      </c>
      <c r="Q197" s="228"/>
      <c r="R197" s="229">
        <f>SUM(R198:R199)</f>
        <v>0</v>
      </c>
      <c r="S197" s="228"/>
      <c r="T197" s="230">
        <f>SUM(T198:T199)</f>
        <v>0</v>
      </c>
      <c r="AR197" s="231" t="s">
        <v>180</v>
      </c>
      <c r="AT197" s="232" t="s">
        <v>70</v>
      </c>
      <c r="AU197" s="232" t="s">
        <v>78</v>
      </c>
      <c r="AY197" s="231" t="s">
        <v>150</v>
      </c>
      <c r="BK197" s="233">
        <f>SUM(BK198:BK199)</f>
        <v>0</v>
      </c>
    </row>
    <row r="198" s="1" customFormat="1" ht="16.5" customHeight="1">
      <c r="B198" s="47"/>
      <c r="C198" s="236" t="s">
        <v>508</v>
      </c>
      <c r="D198" s="236" t="s">
        <v>153</v>
      </c>
      <c r="E198" s="237" t="s">
        <v>1860</v>
      </c>
      <c r="F198" s="238" t="s">
        <v>1861</v>
      </c>
      <c r="G198" s="239" t="s">
        <v>1862</v>
      </c>
      <c r="H198" s="240">
        <v>1</v>
      </c>
      <c r="I198" s="241"/>
      <c r="J198" s="242">
        <f>ROUND(I198*H198,2)</f>
        <v>0</v>
      </c>
      <c r="K198" s="238" t="s">
        <v>157</v>
      </c>
      <c r="L198" s="73"/>
      <c r="M198" s="243" t="s">
        <v>21</v>
      </c>
      <c r="N198" s="244" t="s">
        <v>42</v>
      </c>
      <c r="O198" s="48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5" t="s">
        <v>1863</v>
      </c>
      <c r="AT198" s="25" t="s">
        <v>153</v>
      </c>
      <c r="AU198" s="25" t="s">
        <v>81</v>
      </c>
      <c r="AY198" s="25" t="s">
        <v>150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25" t="s">
        <v>78</v>
      </c>
      <c r="BK198" s="247">
        <f>ROUND(I198*H198,2)</f>
        <v>0</v>
      </c>
      <c r="BL198" s="25" t="s">
        <v>1863</v>
      </c>
      <c r="BM198" s="25" t="s">
        <v>1864</v>
      </c>
    </row>
    <row r="199" s="1" customFormat="1">
      <c r="B199" s="47"/>
      <c r="C199" s="75"/>
      <c r="D199" s="250" t="s">
        <v>1646</v>
      </c>
      <c r="E199" s="75"/>
      <c r="F199" s="309" t="s">
        <v>1865</v>
      </c>
      <c r="G199" s="75"/>
      <c r="H199" s="75"/>
      <c r="I199" s="204"/>
      <c r="J199" s="75"/>
      <c r="K199" s="75"/>
      <c r="L199" s="73"/>
      <c r="M199" s="310"/>
      <c r="N199" s="48"/>
      <c r="O199" s="48"/>
      <c r="P199" s="48"/>
      <c r="Q199" s="48"/>
      <c r="R199" s="48"/>
      <c r="S199" s="48"/>
      <c r="T199" s="96"/>
      <c r="AT199" s="25" t="s">
        <v>1646</v>
      </c>
      <c r="AU199" s="25" t="s">
        <v>81</v>
      </c>
    </row>
    <row r="200" s="11" customFormat="1" ht="37.44001" customHeight="1">
      <c r="B200" s="220"/>
      <c r="C200" s="221"/>
      <c r="D200" s="222" t="s">
        <v>70</v>
      </c>
      <c r="E200" s="223" t="s">
        <v>1549</v>
      </c>
      <c r="F200" s="223" t="s">
        <v>1550</v>
      </c>
      <c r="G200" s="221"/>
      <c r="H200" s="221"/>
      <c r="I200" s="224"/>
      <c r="J200" s="225">
        <f>BK200</f>
        <v>0</v>
      </c>
      <c r="K200" s="221"/>
      <c r="L200" s="226"/>
      <c r="M200" s="227"/>
      <c r="N200" s="228"/>
      <c r="O200" s="228"/>
      <c r="P200" s="229">
        <f>P201</f>
        <v>0</v>
      </c>
      <c r="Q200" s="228"/>
      <c r="R200" s="229">
        <f>R201</f>
        <v>0.33385999999999999</v>
      </c>
      <c r="S200" s="228"/>
      <c r="T200" s="230">
        <f>T201</f>
        <v>0</v>
      </c>
      <c r="AR200" s="231" t="s">
        <v>81</v>
      </c>
      <c r="AT200" s="232" t="s">
        <v>70</v>
      </c>
      <c r="AU200" s="232" t="s">
        <v>71</v>
      </c>
      <c r="AY200" s="231" t="s">
        <v>150</v>
      </c>
      <c r="BK200" s="233">
        <f>BK201</f>
        <v>0</v>
      </c>
    </row>
    <row r="201" s="11" customFormat="1" ht="19.92" customHeight="1">
      <c r="B201" s="220"/>
      <c r="C201" s="221"/>
      <c r="D201" s="222" t="s">
        <v>70</v>
      </c>
      <c r="E201" s="234" t="s">
        <v>1676</v>
      </c>
      <c r="F201" s="234" t="s">
        <v>1677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SUM(P202:P232)</f>
        <v>0</v>
      </c>
      <c r="Q201" s="228"/>
      <c r="R201" s="229">
        <f>SUM(R202:R232)</f>
        <v>0.33385999999999999</v>
      </c>
      <c r="S201" s="228"/>
      <c r="T201" s="230">
        <f>SUM(T202:T232)</f>
        <v>0</v>
      </c>
      <c r="AR201" s="231" t="s">
        <v>81</v>
      </c>
      <c r="AT201" s="232" t="s">
        <v>70</v>
      </c>
      <c r="AU201" s="232" t="s">
        <v>78</v>
      </c>
      <c r="AY201" s="231" t="s">
        <v>150</v>
      </c>
      <c r="BK201" s="233">
        <f>SUM(BK202:BK232)</f>
        <v>0</v>
      </c>
    </row>
    <row r="202" s="1" customFormat="1" ht="25.5" customHeight="1">
      <c r="B202" s="47"/>
      <c r="C202" s="236" t="s">
        <v>512</v>
      </c>
      <c r="D202" s="236" t="s">
        <v>153</v>
      </c>
      <c r="E202" s="237" t="s">
        <v>1866</v>
      </c>
      <c r="F202" s="238" t="s">
        <v>1867</v>
      </c>
      <c r="G202" s="239" t="s">
        <v>297</v>
      </c>
      <c r="H202" s="240">
        <v>142</v>
      </c>
      <c r="I202" s="241"/>
      <c r="J202" s="242">
        <f>ROUND(I202*H202,2)</f>
        <v>0</v>
      </c>
      <c r="K202" s="238" t="s">
        <v>21</v>
      </c>
      <c r="L202" s="73"/>
      <c r="M202" s="243" t="s">
        <v>21</v>
      </c>
      <c r="N202" s="244" t="s">
        <v>42</v>
      </c>
      <c r="O202" s="48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5" t="s">
        <v>231</v>
      </c>
      <c r="AT202" s="25" t="s">
        <v>153</v>
      </c>
      <c r="AU202" s="25" t="s">
        <v>81</v>
      </c>
      <c r="AY202" s="25" t="s">
        <v>150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5" t="s">
        <v>78</v>
      </c>
      <c r="BK202" s="247">
        <f>ROUND(I202*H202,2)</f>
        <v>0</v>
      </c>
      <c r="BL202" s="25" t="s">
        <v>231</v>
      </c>
      <c r="BM202" s="25" t="s">
        <v>1868</v>
      </c>
    </row>
    <row r="203" s="1" customFormat="1">
      <c r="B203" s="47"/>
      <c r="C203" s="75"/>
      <c r="D203" s="250" t="s">
        <v>1646</v>
      </c>
      <c r="E203" s="75"/>
      <c r="F203" s="309" t="s">
        <v>1734</v>
      </c>
      <c r="G203" s="75"/>
      <c r="H203" s="75"/>
      <c r="I203" s="204"/>
      <c r="J203" s="75"/>
      <c r="K203" s="75"/>
      <c r="L203" s="73"/>
      <c r="M203" s="310"/>
      <c r="N203" s="48"/>
      <c r="O203" s="48"/>
      <c r="P203" s="48"/>
      <c r="Q203" s="48"/>
      <c r="R203" s="48"/>
      <c r="S203" s="48"/>
      <c r="T203" s="96"/>
      <c r="AT203" s="25" t="s">
        <v>1646</v>
      </c>
      <c r="AU203" s="25" t="s">
        <v>81</v>
      </c>
    </row>
    <row r="204" s="1" customFormat="1" ht="25.5" customHeight="1">
      <c r="B204" s="47"/>
      <c r="C204" s="236" t="s">
        <v>518</v>
      </c>
      <c r="D204" s="236" t="s">
        <v>153</v>
      </c>
      <c r="E204" s="237" t="s">
        <v>1869</v>
      </c>
      <c r="F204" s="238" t="s">
        <v>1870</v>
      </c>
      <c r="G204" s="239" t="s">
        <v>297</v>
      </c>
      <c r="H204" s="240">
        <v>334</v>
      </c>
      <c r="I204" s="241"/>
      <c r="J204" s="242">
        <f>ROUND(I204*H204,2)</f>
        <v>0</v>
      </c>
      <c r="K204" s="238" t="s">
        <v>21</v>
      </c>
      <c r="L204" s="73"/>
      <c r="M204" s="243" t="s">
        <v>21</v>
      </c>
      <c r="N204" s="244" t="s">
        <v>42</v>
      </c>
      <c r="O204" s="48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5" t="s">
        <v>231</v>
      </c>
      <c r="AT204" s="25" t="s">
        <v>153</v>
      </c>
      <c r="AU204" s="25" t="s">
        <v>81</v>
      </c>
      <c r="AY204" s="25" t="s">
        <v>150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5" t="s">
        <v>78</v>
      </c>
      <c r="BK204" s="247">
        <f>ROUND(I204*H204,2)</f>
        <v>0</v>
      </c>
      <c r="BL204" s="25" t="s">
        <v>231</v>
      </c>
      <c r="BM204" s="25" t="s">
        <v>1871</v>
      </c>
    </row>
    <row r="205" s="1" customFormat="1">
      <c r="B205" s="47"/>
      <c r="C205" s="75"/>
      <c r="D205" s="250" t="s">
        <v>1646</v>
      </c>
      <c r="E205" s="75"/>
      <c r="F205" s="309" t="s">
        <v>1647</v>
      </c>
      <c r="G205" s="75"/>
      <c r="H205" s="75"/>
      <c r="I205" s="204"/>
      <c r="J205" s="75"/>
      <c r="K205" s="75"/>
      <c r="L205" s="73"/>
      <c r="M205" s="310"/>
      <c r="N205" s="48"/>
      <c r="O205" s="48"/>
      <c r="P205" s="48"/>
      <c r="Q205" s="48"/>
      <c r="R205" s="48"/>
      <c r="S205" s="48"/>
      <c r="T205" s="96"/>
      <c r="AT205" s="25" t="s">
        <v>1646</v>
      </c>
      <c r="AU205" s="25" t="s">
        <v>81</v>
      </c>
    </row>
    <row r="206" s="14" customFormat="1">
      <c r="B206" s="271"/>
      <c r="C206" s="272"/>
      <c r="D206" s="250" t="s">
        <v>160</v>
      </c>
      <c r="E206" s="273" t="s">
        <v>21</v>
      </c>
      <c r="F206" s="274" t="s">
        <v>1872</v>
      </c>
      <c r="G206" s="272"/>
      <c r="H206" s="273" t="s">
        <v>21</v>
      </c>
      <c r="I206" s="275"/>
      <c r="J206" s="272"/>
      <c r="K206" s="272"/>
      <c r="L206" s="276"/>
      <c r="M206" s="277"/>
      <c r="N206" s="278"/>
      <c r="O206" s="278"/>
      <c r="P206" s="278"/>
      <c r="Q206" s="278"/>
      <c r="R206" s="278"/>
      <c r="S206" s="278"/>
      <c r="T206" s="279"/>
      <c r="AT206" s="280" t="s">
        <v>160</v>
      </c>
      <c r="AU206" s="280" t="s">
        <v>81</v>
      </c>
      <c r="AV206" s="14" t="s">
        <v>78</v>
      </c>
      <c r="AW206" s="14" t="s">
        <v>35</v>
      </c>
      <c r="AX206" s="14" t="s">
        <v>71</v>
      </c>
      <c r="AY206" s="280" t="s">
        <v>150</v>
      </c>
    </row>
    <row r="207" s="12" customFormat="1">
      <c r="B207" s="248"/>
      <c r="C207" s="249"/>
      <c r="D207" s="250" t="s">
        <v>160</v>
      </c>
      <c r="E207" s="251" t="s">
        <v>21</v>
      </c>
      <c r="F207" s="252" t="s">
        <v>1873</v>
      </c>
      <c r="G207" s="249"/>
      <c r="H207" s="253">
        <v>334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160</v>
      </c>
      <c r="AU207" s="259" t="s">
        <v>81</v>
      </c>
      <c r="AV207" s="12" t="s">
        <v>81</v>
      </c>
      <c r="AW207" s="12" t="s">
        <v>35</v>
      </c>
      <c r="AX207" s="12" t="s">
        <v>78</v>
      </c>
      <c r="AY207" s="259" t="s">
        <v>150</v>
      </c>
    </row>
    <row r="208" s="1" customFormat="1" ht="38.25" customHeight="1">
      <c r="B208" s="47"/>
      <c r="C208" s="236" t="s">
        <v>523</v>
      </c>
      <c r="D208" s="236" t="s">
        <v>153</v>
      </c>
      <c r="E208" s="237" t="s">
        <v>1874</v>
      </c>
      <c r="F208" s="238" t="s">
        <v>1875</v>
      </c>
      <c r="G208" s="239" t="s">
        <v>297</v>
      </c>
      <c r="H208" s="240">
        <v>614</v>
      </c>
      <c r="I208" s="241"/>
      <c r="J208" s="242">
        <f>ROUND(I208*H208,2)</f>
        <v>0</v>
      </c>
      <c r="K208" s="238" t="s">
        <v>157</v>
      </c>
      <c r="L208" s="73"/>
      <c r="M208" s="243" t="s">
        <v>21</v>
      </c>
      <c r="N208" s="244" t="s">
        <v>42</v>
      </c>
      <c r="O208" s="48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5" t="s">
        <v>231</v>
      </c>
      <c r="AT208" s="25" t="s">
        <v>153</v>
      </c>
      <c r="AU208" s="25" t="s">
        <v>81</v>
      </c>
      <c r="AY208" s="25" t="s">
        <v>150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5" t="s">
        <v>78</v>
      </c>
      <c r="BK208" s="247">
        <f>ROUND(I208*H208,2)</f>
        <v>0</v>
      </c>
      <c r="BL208" s="25" t="s">
        <v>231</v>
      </c>
      <c r="BM208" s="25" t="s">
        <v>1876</v>
      </c>
    </row>
    <row r="209" s="12" customFormat="1">
      <c r="B209" s="248"/>
      <c r="C209" s="249"/>
      <c r="D209" s="250" t="s">
        <v>160</v>
      </c>
      <c r="E209" s="251" t="s">
        <v>21</v>
      </c>
      <c r="F209" s="252" t="s">
        <v>1877</v>
      </c>
      <c r="G209" s="249"/>
      <c r="H209" s="253">
        <v>614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160</v>
      </c>
      <c r="AU209" s="259" t="s">
        <v>81</v>
      </c>
      <c r="AV209" s="12" t="s">
        <v>81</v>
      </c>
      <c r="AW209" s="12" t="s">
        <v>35</v>
      </c>
      <c r="AX209" s="12" t="s">
        <v>78</v>
      </c>
      <c r="AY209" s="259" t="s">
        <v>150</v>
      </c>
    </row>
    <row r="210" s="1" customFormat="1" ht="16.5" customHeight="1">
      <c r="B210" s="47"/>
      <c r="C210" s="285" t="s">
        <v>529</v>
      </c>
      <c r="D210" s="285" t="s">
        <v>329</v>
      </c>
      <c r="E210" s="286" t="s">
        <v>1878</v>
      </c>
      <c r="F210" s="287" t="s">
        <v>1879</v>
      </c>
      <c r="G210" s="288" t="s">
        <v>297</v>
      </c>
      <c r="H210" s="289">
        <v>614</v>
      </c>
      <c r="I210" s="290"/>
      <c r="J210" s="291">
        <f>ROUND(I210*H210,2)</f>
        <v>0</v>
      </c>
      <c r="K210" s="287" t="s">
        <v>157</v>
      </c>
      <c r="L210" s="292"/>
      <c r="M210" s="293" t="s">
        <v>21</v>
      </c>
      <c r="N210" s="294" t="s">
        <v>42</v>
      </c>
      <c r="O210" s="48"/>
      <c r="P210" s="245">
        <f>O210*H210</f>
        <v>0</v>
      </c>
      <c r="Q210" s="245">
        <v>0.00013999999999999999</v>
      </c>
      <c r="R210" s="245">
        <f>Q210*H210</f>
        <v>0.085959999999999995</v>
      </c>
      <c r="S210" s="245">
        <v>0</v>
      </c>
      <c r="T210" s="246">
        <f>S210*H210</f>
        <v>0</v>
      </c>
      <c r="AR210" s="25" t="s">
        <v>414</v>
      </c>
      <c r="AT210" s="25" t="s">
        <v>329</v>
      </c>
      <c r="AU210" s="25" t="s">
        <v>81</v>
      </c>
      <c r="AY210" s="25" t="s">
        <v>150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25" t="s">
        <v>78</v>
      </c>
      <c r="BK210" s="247">
        <f>ROUND(I210*H210,2)</f>
        <v>0</v>
      </c>
      <c r="BL210" s="25" t="s">
        <v>231</v>
      </c>
      <c r="BM210" s="25" t="s">
        <v>1880</v>
      </c>
    </row>
    <row r="211" s="1" customFormat="1">
      <c r="B211" s="47"/>
      <c r="C211" s="75"/>
      <c r="D211" s="250" t="s">
        <v>1646</v>
      </c>
      <c r="E211" s="75"/>
      <c r="F211" s="309" t="s">
        <v>1881</v>
      </c>
      <c r="G211" s="75"/>
      <c r="H211" s="75"/>
      <c r="I211" s="204"/>
      <c r="J211" s="75"/>
      <c r="K211" s="75"/>
      <c r="L211" s="73"/>
      <c r="M211" s="310"/>
      <c r="N211" s="48"/>
      <c r="O211" s="48"/>
      <c r="P211" s="48"/>
      <c r="Q211" s="48"/>
      <c r="R211" s="48"/>
      <c r="S211" s="48"/>
      <c r="T211" s="96"/>
      <c r="AT211" s="25" t="s">
        <v>1646</v>
      </c>
      <c r="AU211" s="25" t="s">
        <v>81</v>
      </c>
    </row>
    <row r="212" s="12" customFormat="1">
      <c r="B212" s="248"/>
      <c r="C212" s="249"/>
      <c r="D212" s="250" t="s">
        <v>160</v>
      </c>
      <c r="E212" s="251" t="s">
        <v>21</v>
      </c>
      <c r="F212" s="252" t="s">
        <v>1877</v>
      </c>
      <c r="G212" s="249"/>
      <c r="H212" s="253">
        <v>614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160</v>
      </c>
      <c r="AU212" s="259" t="s">
        <v>81</v>
      </c>
      <c r="AV212" s="12" t="s">
        <v>81</v>
      </c>
      <c r="AW212" s="12" t="s">
        <v>35</v>
      </c>
      <c r="AX212" s="12" t="s">
        <v>78</v>
      </c>
      <c r="AY212" s="259" t="s">
        <v>150</v>
      </c>
    </row>
    <row r="213" s="1" customFormat="1" ht="38.25" customHeight="1">
      <c r="B213" s="47"/>
      <c r="C213" s="236" t="s">
        <v>536</v>
      </c>
      <c r="D213" s="236" t="s">
        <v>153</v>
      </c>
      <c r="E213" s="237" t="s">
        <v>1882</v>
      </c>
      <c r="F213" s="238" t="s">
        <v>1883</v>
      </c>
      <c r="G213" s="239" t="s">
        <v>297</v>
      </c>
      <c r="H213" s="240">
        <v>153</v>
      </c>
      <c r="I213" s="241"/>
      <c r="J213" s="242">
        <f>ROUND(I213*H213,2)</f>
        <v>0</v>
      </c>
      <c r="K213" s="238" t="s">
        <v>157</v>
      </c>
      <c r="L213" s="73"/>
      <c r="M213" s="243" t="s">
        <v>21</v>
      </c>
      <c r="N213" s="244" t="s">
        <v>42</v>
      </c>
      <c r="O213" s="48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5" t="s">
        <v>231</v>
      </c>
      <c r="AT213" s="25" t="s">
        <v>153</v>
      </c>
      <c r="AU213" s="25" t="s">
        <v>81</v>
      </c>
      <c r="AY213" s="25" t="s">
        <v>150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5" t="s">
        <v>78</v>
      </c>
      <c r="BK213" s="247">
        <f>ROUND(I213*H213,2)</f>
        <v>0</v>
      </c>
      <c r="BL213" s="25" t="s">
        <v>231</v>
      </c>
      <c r="BM213" s="25" t="s">
        <v>1884</v>
      </c>
    </row>
    <row r="214" s="12" customFormat="1">
      <c r="B214" s="248"/>
      <c r="C214" s="249"/>
      <c r="D214" s="250" t="s">
        <v>160</v>
      </c>
      <c r="E214" s="251" t="s">
        <v>21</v>
      </c>
      <c r="F214" s="252" t="s">
        <v>1885</v>
      </c>
      <c r="G214" s="249"/>
      <c r="H214" s="253">
        <v>153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160</v>
      </c>
      <c r="AU214" s="259" t="s">
        <v>81</v>
      </c>
      <c r="AV214" s="12" t="s">
        <v>81</v>
      </c>
      <c r="AW214" s="12" t="s">
        <v>35</v>
      </c>
      <c r="AX214" s="12" t="s">
        <v>78</v>
      </c>
      <c r="AY214" s="259" t="s">
        <v>150</v>
      </c>
    </row>
    <row r="215" s="1" customFormat="1" ht="38.25" customHeight="1">
      <c r="B215" s="47"/>
      <c r="C215" s="236" t="s">
        <v>543</v>
      </c>
      <c r="D215" s="236" t="s">
        <v>153</v>
      </c>
      <c r="E215" s="237" t="s">
        <v>1886</v>
      </c>
      <c r="F215" s="238" t="s">
        <v>1887</v>
      </c>
      <c r="G215" s="239" t="s">
        <v>297</v>
      </c>
      <c r="H215" s="240">
        <v>27</v>
      </c>
      <c r="I215" s="241"/>
      <c r="J215" s="242">
        <f>ROUND(I215*H215,2)</f>
        <v>0</v>
      </c>
      <c r="K215" s="238" t="s">
        <v>157</v>
      </c>
      <c r="L215" s="73"/>
      <c r="M215" s="243" t="s">
        <v>21</v>
      </c>
      <c r="N215" s="244" t="s">
        <v>42</v>
      </c>
      <c r="O215" s="48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5" t="s">
        <v>599</v>
      </c>
      <c r="AT215" s="25" t="s">
        <v>153</v>
      </c>
      <c r="AU215" s="25" t="s">
        <v>81</v>
      </c>
      <c r="AY215" s="25" t="s">
        <v>150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5" t="s">
        <v>78</v>
      </c>
      <c r="BK215" s="247">
        <f>ROUND(I215*H215,2)</f>
        <v>0</v>
      </c>
      <c r="BL215" s="25" t="s">
        <v>599</v>
      </c>
      <c r="BM215" s="25" t="s">
        <v>1888</v>
      </c>
    </row>
    <row r="216" s="12" customFormat="1">
      <c r="B216" s="248"/>
      <c r="C216" s="249"/>
      <c r="D216" s="250" t="s">
        <v>160</v>
      </c>
      <c r="E216" s="251" t="s">
        <v>21</v>
      </c>
      <c r="F216" s="252" t="s">
        <v>1808</v>
      </c>
      <c r="G216" s="249"/>
      <c r="H216" s="253">
        <v>27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160</v>
      </c>
      <c r="AU216" s="259" t="s">
        <v>81</v>
      </c>
      <c r="AV216" s="12" t="s">
        <v>81</v>
      </c>
      <c r="AW216" s="12" t="s">
        <v>35</v>
      </c>
      <c r="AX216" s="12" t="s">
        <v>78</v>
      </c>
      <c r="AY216" s="259" t="s">
        <v>150</v>
      </c>
    </row>
    <row r="217" s="1" customFormat="1" ht="16.5" customHeight="1">
      <c r="B217" s="47"/>
      <c r="C217" s="285" t="s">
        <v>549</v>
      </c>
      <c r="D217" s="285" t="s">
        <v>329</v>
      </c>
      <c r="E217" s="286" t="s">
        <v>1889</v>
      </c>
      <c r="F217" s="287" t="s">
        <v>1890</v>
      </c>
      <c r="G217" s="288" t="s">
        <v>297</v>
      </c>
      <c r="H217" s="289">
        <v>177</v>
      </c>
      <c r="I217" s="290"/>
      <c r="J217" s="291">
        <f>ROUND(I217*H217,2)</f>
        <v>0</v>
      </c>
      <c r="K217" s="287" t="s">
        <v>157</v>
      </c>
      <c r="L217" s="292"/>
      <c r="M217" s="293" t="s">
        <v>21</v>
      </c>
      <c r="N217" s="294" t="s">
        <v>42</v>
      </c>
      <c r="O217" s="48"/>
      <c r="P217" s="245">
        <f>O217*H217</f>
        <v>0</v>
      </c>
      <c r="Q217" s="245">
        <v>0.00089999999999999998</v>
      </c>
      <c r="R217" s="245">
        <f>Q217*H217</f>
        <v>0.1593</v>
      </c>
      <c r="S217" s="245">
        <v>0</v>
      </c>
      <c r="T217" s="246">
        <f>S217*H217</f>
        <v>0</v>
      </c>
      <c r="AR217" s="25" t="s">
        <v>414</v>
      </c>
      <c r="AT217" s="25" t="s">
        <v>329</v>
      </c>
      <c r="AU217" s="25" t="s">
        <v>81</v>
      </c>
      <c r="AY217" s="25" t="s">
        <v>150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25" t="s">
        <v>78</v>
      </c>
      <c r="BK217" s="247">
        <f>ROUND(I217*H217,2)</f>
        <v>0</v>
      </c>
      <c r="BL217" s="25" t="s">
        <v>231</v>
      </c>
      <c r="BM217" s="25" t="s">
        <v>1891</v>
      </c>
    </row>
    <row r="218" s="1" customFormat="1">
      <c r="B218" s="47"/>
      <c r="C218" s="75"/>
      <c r="D218" s="250" t="s">
        <v>1646</v>
      </c>
      <c r="E218" s="75"/>
      <c r="F218" s="309" t="s">
        <v>1892</v>
      </c>
      <c r="G218" s="75"/>
      <c r="H218" s="75"/>
      <c r="I218" s="204"/>
      <c r="J218" s="75"/>
      <c r="K218" s="75"/>
      <c r="L218" s="73"/>
      <c r="M218" s="310"/>
      <c r="N218" s="48"/>
      <c r="O218" s="48"/>
      <c r="P218" s="48"/>
      <c r="Q218" s="48"/>
      <c r="R218" s="48"/>
      <c r="S218" s="48"/>
      <c r="T218" s="96"/>
      <c r="AT218" s="25" t="s">
        <v>1646</v>
      </c>
      <c r="AU218" s="25" t="s">
        <v>81</v>
      </c>
    </row>
    <row r="219" s="12" customFormat="1">
      <c r="B219" s="248"/>
      <c r="C219" s="249"/>
      <c r="D219" s="250" t="s">
        <v>160</v>
      </c>
      <c r="E219" s="251" t="s">
        <v>21</v>
      </c>
      <c r="F219" s="252" t="s">
        <v>1216</v>
      </c>
      <c r="G219" s="249"/>
      <c r="H219" s="253">
        <v>177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160</v>
      </c>
      <c r="AU219" s="259" t="s">
        <v>81</v>
      </c>
      <c r="AV219" s="12" t="s">
        <v>81</v>
      </c>
      <c r="AW219" s="12" t="s">
        <v>35</v>
      </c>
      <c r="AX219" s="12" t="s">
        <v>78</v>
      </c>
      <c r="AY219" s="259" t="s">
        <v>150</v>
      </c>
    </row>
    <row r="220" s="1" customFormat="1" ht="25.5" customHeight="1">
      <c r="B220" s="47"/>
      <c r="C220" s="236" t="s">
        <v>555</v>
      </c>
      <c r="D220" s="236" t="s">
        <v>153</v>
      </c>
      <c r="E220" s="237" t="s">
        <v>1893</v>
      </c>
      <c r="F220" s="238" t="s">
        <v>1683</v>
      </c>
      <c r="G220" s="239" t="s">
        <v>297</v>
      </c>
      <c r="H220" s="240">
        <v>120</v>
      </c>
      <c r="I220" s="241"/>
      <c r="J220" s="242">
        <f>ROUND(I220*H220,2)</f>
        <v>0</v>
      </c>
      <c r="K220" s="238" t="s">
        <v>21</v>
      </c>
      <c r="L220" s="73"/>
      <c r="M220" s="243" t="s">
        <v>21</v>
      </c>
      <c r="N220" s="244" t="s">
        <v>42</v>
      </c>
      <c r="O220" s="48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5" t="s">
        <v>231</v>
      </c>
      <c r="AT220" s="25" t="s">
        <v>153</v>
      </c>
      <c r="AU220" s="25" t="s">
        <v>81</v>
      </c>
      <c r="AY220" s="25" t="s">
        <v>150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5" t="s">
        <v>78</v>
      </c>
      <c r="BK220" s="247">
        <f>ROUND(I220*H220,2)</f>
        <v>0</v>
      </c>
      <c r="BL220" s="25" t="s">
        <v>231</v>
      </c>
      <c r="BM220" s="25" t="s">
        <v>1894</v>
      </c>
    </row>
    <row r="221" s="1" customFormat="1">
      <c r="B221" s="47"/>
      <c r="C221" s="75"/>
      <c r="D221" s="250" t="s">
        <v>1646</v>
      </c>
      <c r="E221" s="75"/>
      <c r="F221" s="309" t="s">
        <v>1647</v>
      </c>
      <c r="G221" s="75"/>
      <c r="H221" s="75"/>
      <c r="I221" s="204"/>
      <c r="J221" s="75"/>
      <c r="K221" s="75"/>
      <c r="L221" s="73"/>
      <c r="M221" s="310"/>
      <c r="N221" s="48"/>
      <c r="O221" s="48"/>
      <c r="P221" s="48"/>
      <c r="Q221" s="48"/>
      <c r="R221" s="48"/>
      <c r="S221" s="48"/>
      <c r="T221" s="96"/>
      <c r="AT221" s="25" t="s">
        <v>1646</v>
      </c>
      <c r="AU221" s="25" t="s">
        <v>81</v>
      </c>
    </row>
    <row r="222" s="12" customFormat="1">
      <c r="B222" s="248"/>
      <c r="C222" s="249"/>
      <c r="D222" s="250" t="s">
        <v>160</v>
      </c>
      <c r="E222" s="251" t="s">
        <v>21</v>
      </c>
      <c r="F222" s="252" t="s">
        <v>1685</v>
      </c>
      <c r="G222" s="249"/>
      <c r="H222" s="253">
        <v>120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160</v>
      </c>
      <c r="AU222" s="259" t="s">
        <v>81</v>
      </c>
      <c r="AV222" s="12" t="s">
        <v>81</v>
      </c>
      <c r="AW222" s="12" t="s">
        <v>35</v>
      </c>
      <c r="AX222" s="12" t="s">
        <v>78</v>
      </c>
      <c r="AY222" s="259" t="s">
        <v>150</v>
      </c>
    </row>
    <row r="223" s="14" customFormat="1">
      <c r="B223" s="271"/>
      <c r="C223" s="272"/>
      <c r="D223" s="250" t="s">
        <v>160</v>
      </c>
      <c r="E223" s="273" t="s">
        <v>21</v>
      </c>
      <c r="F223" s="274" t="s">
        <v>1895</v>
      </c>
      <c r="G223" s="272"/>
      <c r="H223" s="273" t="s">
        <v>21</v>
      </c>
      <c r="I223" s="275"/>
      <c r="J223" s="272"/>
      <c r="K223" s="272"/>
      <c r="L223" s="276"/>
      <c r="M223" s="277"/>
      <c r="N223" s="278"/>
      <c r="O223" s="278"/>
      <c r="P223" s="278"/>
      <c r="Q223" s="278"/>
      <c r="R223" s="278"/>
      <c r="S223" s="278"/>
      <c r="T223" s="279"/>
      <c r="AT223" s="280" t="s">
        <v>160</v>
      </c>
      <c r="AU223" s="280" t="s">
        <v>81</v>
      </c>
      <c r="AV223" s="14" t="s">
        <v>78</v>
      </c>
      <c r="AW223" s="14" t="s">
        <v>35</v>
      </c>
      <c r="AX223" s="14" t="s">
        <v>71</v>
      </c>
      <c r="AY223" s="280" t="s">
        <v>150</v>
      </c>
    </row>
    <row r="224" s="1" customFormat="1" ht="25.5" customHeight="1">
      <c r="B224" s="47"/>
      <c r="C224" s="236" t="s">
        <v>559</v>
      </c>
      <c r="D224" s="236" t="s">
        <v>153</v>
      </c>
      <c r="E224" s="237" t="s">
        <v>1896</v>
      </c>
      <c r="F224" s="238" t="s">
        <v>1897</v>
      </c>
      <c r="G224" s="239" t="s">
        <v>156</v>
      </c>
      <c r="H224" s="240">
        <v>3</v>
      </c>
      <c r="I224" s="241"/>
      <c r="J224" s="242">
        <f>ROUND(I224*H224,2)</f>
        <v>0</v>
      </c>
      <c r="K224" s="238" t="s">
        <v>157</v>
      </c>
      <c r="L224" s="73"/>
      <c r="M224" s="243" t="s">
        <v>21</v>
      </c>
      <c r="N224" s="244" t="s">
        <v>42</v>
      </c>
      <c r="O224" s="48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5" t="s">
        <v>231</v>
      </c>
      <c r="AT224" s="25" t="s">
        <v>153</v>
      </c>
      <c r="AU224" s="25" t="s">
        <v>81</v>
      </c>
      <c r="AY224" s="25" t="s">
        <v>150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5" t="s">
        <v>78</v>
      </c>
      <c r="BK224" s="247">
        <f>ROUND(I224*H224,2)</f>
        <v>0</v>
      </c>
      <c r="BL224" s="25" t="s">
        <v>231</v>
      </c>
      <c r="BM224" s="25" t="s">
        <v>1898</v>
      </c>
    </row>
    <row r="225" s="1" customFormat="1" ht="16.5" customHeight="1">
      <c r="B225" s="47"/>
      <c r="C225" s="285" t="s">
        <v>564</v>
      </c>
      <c r="D225" s="285" t="s">
        <v>329</v>
      </c>
      <c r="E225" s="286" t="s">
        <v>1899</v>
      </c>
      <c r="F225" s="287" t="s">
        <v>1900</v>
      </c>
      <c r="G225" s="288" t="s">
        <v>156</v>
      </c>
      <c r="H225" s="289">
        <v>3</v>
      </c>
      <c r="I225" s="290"/>
      <c r="J225" s="291">
        <f>ROUND(I225*H225,2)</f>
        <v>0</v>
      </c>
      <c r="K225" s="287" t="s">
        <v>157</v>
      </c>
      <c r="L225" s="292"/>
      <c r="M225" s="293" t="s">
        <v>21</v>
      </c>
      <c r="N225" s="294" t="s">
        <v>42</v>
      </c>
      <c r="O225" s="48"/>
      <c r="P225" s="245">
        <f>O225*H225</f>
        <v>0</v>
      </c>
      <c r="Q225" s="245">
        <v>0.0041999999999999997</v>
      </c>
      <c r="R225" s="245">
        <f>Q225*H225</f>
        <v>0.0126</v>
      </c>
      <c r="S225" s="245">
        <v>0</v>
      </c>
      <c r="T225" s="246">
        <f>S225*H225</f>
        <v>0</v>
      </c>
      <c r="AR225" s="25" t="s">
        <v>414</v>
      </c>
      <c r="AT225" s="25" t="s">
        <v>329</v>
      </c>
      <c r="AU225" s="25" t="s">
        <v>81</v>
      </c>
      <c r="AY225" s="25" t="s">
        <v>150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25" t="s">
        <v>78</v>
      </c>
      <c r="BK225" s="247">
        <f>ROUND(I225*H225,2)</f>
        <v>0</v>
      </c>
      <c r="BL225" s="25" t="s">
        <v>231</v>
      </c>
      <c r="BM225" s="25" t="s">
        <v>1901</v>
      </c>
    </row>
    <row r="226" s="1" customFormat="1" ht="16.5" customHeight="1">
      <c r="B226" s="47"/>
      <c r="C226" s="236" t="s">
        <v>569</v>
      </c>
      <c r="D226" s="236" t="s">
        <v>153</v>
      </c>
      <c r="E226" s="237" t="s">
        <v>1690</v>
      </c>
      <c r="F226" s="238" t="s">
        <v>1902</v>
      </c>
      <c r="G226" s="239" t="s">
        <v>156</v>
      </c>
      <c r="H226" s="240">
        <v>85</v>
      </c>
      <c r="I226" s="241"/>
      <c r="J226" s="242">
        <f>ROUND(I226*H226,2)</f>
        <v>0</v>
      </c>
      <c r="K226" s="238" t="s">
        <v>21</v>
      </c>
      <c r="L226" s="73"/>
      <c r="M226" s="243" t="s">
        <v>21</v>
      </c>
      <c r="N226" s="244" t="s">
        <v>42</v>
      </c>
      <c r="O226" s="48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5" t="s">
        <v>231</v>
      </c>
      <c r="AT226" s="25" t="s">
        <v>153</v>
      </c>
      <c r="AU226" s="25" t="s">
        <v>81</v>
      </c>
      <c r="AY226" s="25" t="s">
        <v>150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5" t="s">
        <v>78</v>
      </c>
      <c r="BK226" s="247">
        <f>ROUND(I226*H226,2)</f>
        <v>0</v>
      </c>
      <c r="BL226" s="25" t="s">
        <v>231</v>
      </c>
      <c r="BM226" s="25" t="s">
        <v>1903</v>
      </c>
    </row>
    <row r="227" s="1" customFormat="1">
      <c r="B227" s="47"/>
      <c r="C227" s="75"/>
      <c r="D227" s="250" t="s">
        <v>1646</v>
      </c>
      <c r="E227" s="75"/>
      <c r="F227" s="309" t="s">
        <v>1647</v>
      </c>
      <c r="G227" s="75"/>
      <c r="H227" s="75"/>
      <c r="I227" s="204"/>
      <c r="J227" s="75"/>
      <c r="K227" s="75"/>
      <c r="L227" s="73"/>
      <c r="M227" s="310"/>
      <c r="N227" s="48"/>
      <c r="O227" s="48"/>
      <c r="P227" s="48"/>
      <c r="Q227" s="48"/>
      <c r="R227" s="48"/>
      <c r="S227" s="48"/>
      <c r="T227" s="96"/>
      <c r="AT227" s="25" t="s">
        <v>1646</v>
      </c>
      <c r="AU227" s="25" t="s">
        <v>81</v>
      </c>
    </row>
    <row r="228" s="12" customFormat="1">
      <c r="B228" s="248"/>
      <c r="C228" s="249"/>
      <c r="D228" s="250" t="s">
        <v>160</v>
      </c>
      <c r="E228" s="251" t="s">
        <v>21</v>
      </c>
      <c r="F228" s="252" t="s">
        <v>1693</v>
      </c>
      <c r="G228" s="249"/>
      <c r="H228" s="253">
        <v>85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160</v>
      </c>
      <c r="AU228" s="259" t="s">
        <v>81</v>
      </c>
      <c r="AV228" s="12" t="s">
        <v>81</v>
      </c>
      <c r="AW228" s="12" t="s">
        <v>35</v>
      </c>
      <c r="AX228" s="12" t="s">
        <v>78</v>
      </c>
      <c r="AY228" s="259" t="s">
        <v>150</v>
      </c>
    </row>
    <row r="229" s="1" customFormat="1" ht="25.5" customHeight="1">
      <c r="B229" s="47"/>
      <c r="C229" s="236" t="s">
        <v>580</v>
      </c>
      <c r="D229" s="236" t="s">
        <v>153</v>
      </c>
      <c r="E229" s="237" t="s">
        <v>1904</v>
      </c>
      <c r="F229" s="238" t="s">
        <v>1905</v>
      </c>
      <c r="G229" s="239" t="s">
        <v>156</v>
      </c>
      <c r="H229" s="240">
        <v>5</v>
      </c>
      <c r="I229" s="241"/>
      <c r="J229" s="242">
        <f>ROUND(I229*H229,2)</f>
        <v>0</v>
      </c>
      <c r="K229" s="238" t="s">
        <v>21</v>
      </c>
      <c r="L229" s="73"/>
      <c r="M229" s="243" t="s">
        <v>21</v>
      </c>
      <c r="N229" s="244" t="s">
        <v>42</v>
      </c>
      <c r="O229" s="48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5" t="s">
        <v>231</v>
      </c>
      <c r="AT229" s="25" t="s">
        <v>153</v>
      </c>
      <c r="AU229" s="25" t="s">
        <v>81</v>
      </c>
      <c r="AY229" s="25" t="s">
        <v>150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25" t="s">
        <v>78</v>
      </c>
      <c r="BK229" s="247">
        <f>ROUND(I229*H229,2)</f>
        <v>0</v>
      </c>
      <c r="BL229" s="25" t="s">
        <v>231</v>
      </c>
      <c r="BM229" s="25" t="s">
        <v>1906</v>
      </c>
    </row>
    <row r="230" s="1" customFormat="1">
      <c r="B230" s="47"/>
      <c r="C230" s="75"/>
      <c r="D230" s="250" t="s">
        <v>1646</v>
      </c>
      <c r="E230" s="75"/>
      <c r="F230" s="309" t="s">
        <v>1734</v>
      </c>
      <c r="G230" s="75"/>
      <c r="H230" s="75"/>
      <c r="I230" s="204"/>
      <c r="J230" s="75"/>
      <c r="K230" s="75"/>
      <c r="L230" s="73"/>
      <c r="M230" s="310"/>
      <c r="N230" s="48"/>
      <c r="O230" s="48"/>
      <c r="P230" s="48"/>
      <c r="Q230" s="48"/>
      <c r="R230" s="48"/>
      <c r="S230" s="48"/>
      <c r="T230" s="96"/>
      <c r="AT230" s="25" t="s">
        <v>1646</v>
      </c>
      <c r="AU230" s="25" t="s">
        <v>81</v>
      </c>
    </row>
    <row r="231" s="1" customFormat="1" ht="25.5" customHeight="1">
      <c r="B231" s="47"/>
      <c r="C231" s="236" t="s">
        <v>586</v>
      </c>
      <c r="D231" s="236" t="s">
        <v>153</v>
      </c>
      <c r="E231" s="237" t="s">
        <v>1907</v>
      </c>
      <c r="F231" s="238" t="s">
        <v>1905</v>
      </c>
      <c r="G231" s="239" t="s">
        <v>156</v>
      </c>
      <c r="H231" s="240">
        <v>2</v>
      </c>
      <c r="I231" s="241"/>
      <c r="J231" s="242">
        <f>ROUND(I231*H231,2)</f>
        <v>0</v>
      </c>
      <c r="K231" s="238" t="s">
        <v>157</v>
      </c>
      <c r="L231" s="73"/>
      <c r="M231" s="243" t="s">
        <v>21</v>
      </c>
      <c r="N231" s="244" t="s">
        <v>42</v>
      </c>
      <c r="O231" s="48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AR231" s="25" t="s">
        <v>231</v>
      </c>
      <c r="AT231" s="25" t="s">
        <v>153</v>
      </c>
      <c r="AU231" s="25" t="s">
        <v>81</v>
      </c>
      <c r="AY231" s="25" t="s">
        <v>150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25" t="s">
        <v>78</v>
      </c>
      <c r="BK231" s="247">
        <f>ROUND(I231*H231,2)</f>
        <v>0</v>
      </c>
      <c r="BL231" s="25" t="s">
        <v>231</v>
      </c>
      <c r="BM231" s="25" t="s">
        <v>1908</v>
      </c>
    </row>
    <row r="232" s="1" customFormat="1" ht="16.5" customHeight="1">
      <c r="B232" s="47"/>
      <c r="C232" s="285" t="s">
        <v>590</v>
      </c>
      <c r="D232" s="285" t="s">
        <v>329</v>
      </c>
      <c r="E232" s="286" t="s">
        <v>1909</v>
      </c>
      <c r="F232" s="287" t="s">
        <v>1910</v>
      </c>
      <c r="G232" s="288" t="s">
        <v>156</v>
      </c>
      <c r="H232" s="289">
        <v>2</v>
      </c>
      <c r="I232" s="290"/>
      <c r="J232" s="291">
        <f>ROUND(I232*H232,2)</f>
        <v>0</v>
      </c>
      <c r="K232" s="287" t="s">
        <v>21</v>
      </c>
      <c r="L232" s="292"/>
      <c r="M232" s="293" t="s">
        <v>21</v>
      </c>
      <c r="N232" s="314" t="s">
        <v>42</v>
      </c>
      <c r="O232" s="282"/>
      <c r="P232" s="283">
        <f>O232*H232</f>
        <v>0</v>
      </c>
      <c r="Q232" s="283">
        <v>0.037999999999999999</v>
      </c>
      <c r="R232" s="283">
        <f>Q232*H232</f>
        <v>0.075999999999999998</v>
      </c>
      <c r="S232" s="283">
        <v>0</v>
      </c>
      <c r="T232" s="284">
        <f>S232*H232</f>
        <v>0</v>
      </c>
      <c r="AR232" s="25" t="s">
        <v>414</v>
      </c>
      <c r="AT232" s="25" t="s">
        <v>329</v>
      </c>
      <c r="AU232" s="25" t="s">
        <v>81</v>
      </c>
      <c r="AY232" s="25" t="s">
        <v>150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5" t="s">
        <v>78</v>
      </c>
      <c r="BK232" s="247">
        <f>ROUND(I232*H232,2)</f>
        <v>0</v>
      </c>
      <c r="BL232" s="25" t="s">
        <v>231</v>
      </c>
      <c r="BM232" s="25" t="s">
        <v>1911</v>
      </c>
    </row>
    <row r="233" s="1" customFormat="1" ht="6.96" customHeight="1">
      <c r="B233" s="68"/>
      <c r="C233" s="69"/>
      <c r="D233" s="69"/>
      <c r="E233" s="69"/>
      <c r="F233" s="69"/>
      <c r="G233" s="69"/>
      <c r="H233" s="69"/>
      <c r="I233" s="179"/>
      <c r="J233" s="69"/>
      <c r="K233" s="69"/>
      <c r="L233" s="73"/>
    </row>
  </sheetData>
  <sheetProtection sheet="1" autoFilter="0" formatColumns="0" formatRows="0" objects="1" scenarios="1" spinCount="100000" saltValue="5SOUSA5JQGmd1FGJFem0R2Dwwen1lIoiyOLJe1GmBl8T7WJgqolah15JVmZGz1LltZEbk+GMek5hpS/6PfLm9A==" hashValue="tvYhP81Ysob5WGgzvl8v76Kca4PMA0V1R06gPA/CJN3mLSnx2Hs/V+YeP4p3xfpF6kM3M7kUHEW5jjNClEwJZw==" algorithmName="SHA-512" password="CC35"/>
  <autoFilter ref="C91:K23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100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1912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1912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ROUND(J93,2)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ROUND(SUM(BE93:BE187), 2)</f>
        <v>0</v>
      </c>
      <c r="G32" s="48"/>
      <c r="H32" s="48"/>
      <c r="I32" s="171">
        <v>0.20999999999999999</v>
      </c>
      <c r="J32" s="170">
        <f>ROUND(ROUND((SUM(BE93:BE187)),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ROUND(SUM(BF93:BF187), 2)</f>
        <v>0</v>
      </c>
      <c r="G33" s="48"/>
      <c r="H33" s="48"/>
      <c r="I33" s="171">
        <v>0.14999999999999999</v>
      </c>
      <c r="J33" s="170">
        <f>ROUND(ROUND((SUM(BF93:BF187)),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ROUND(SUM(BG93:BG187),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ROUND(SUM(BH93:BH187),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ROUND(SUM(BI93:BI187),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1912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451 - SO 451-Přeložka kabelů TSK-provizorium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J93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245</v>
      </c>
      <c r="E61" s="193"/>
      <c r="F61" s="193"/>
      <c r="G61" s="193"/>
      <c r="H61" s="193"/>
      <c r="I61" s="194"/>
      <c r="J61" s="195">
        <f>J94</f>
        <v>0</v>
      </c>
      <c r="K61" s="196"/>
    </row>
    <row r="62" s="9" customFormat="1" ht="19.92" customHeight="1">
      <c r="B62" s="197"/>
      <c r="C62" s="198"/>
      <c r="D62" s="199" t="s">
        <v>1631</v>
      </c>
      <c r="E62" s="200"/>
      <c r="F62" s="200"/>
      <c r="G62" s="200"/>
      <c r="H62" s="200"/>
      <c r="I62" s="201"/>
      <c r="J62" s="202">
        <f>J95</f>
        <v>0</v>
      </c>
      <c r="K62" s="203"/>
    </row>
    <row r="63" s="8" customFormat="1" ht="24.96" customHeight="1">
      <c r="B63" s="190"/>
      <c r="C63" s="191"/>
      <c r="D63" s="192" t="s">
        <v>1629</v>
      </c>
      <c r="E63" s="193"/>
      <c r="F63" s="193"/>
      <c r="G63" s="193"/>
      <c r="H63" s="193"/>
      <c r="I63" s="194"/>
      <c r="J63" s="195">
        <f>J99</f>
        <v>0</v>
      </c>
      <c r="K63" s="196"/>
    </row>
    <row r="64" s="9" customFormat="1" ht="19.92" customHeight="1">
      <c r="B64" s="197"/>
      <c r="C64" s="198"/>
      <c r="D64" s="199" t="s">
        <v>1913</v>
      </c>
      <c r="E64" s="200"/>
      <c r="F64" s="200"/>
      <c r="G64" s="200"/>
      <c r="H64" s="200"/>
      <c r="I64" s="201"/>
      <c r="J64" s="202">
        <f>J100</f>
        <v>0</v>
      </c>
      <c r="K64" s="203"/>
    </row>
    <row r="65" s="9" customFormat="1" ht="14.88" customHeight="1">
      <c r="B65" s="197"/>
      <c r="C65" s="198"/>
      <c r="D65" s="199" t="s">
        <v>1914</v>
      </c>
      <c r="E65" s="200"/>
      <c r="F65" s="200"/>
      <c r="G65" s="200"/>
      <c r="H65" s="200"/>
      <c r="I65" s="201"/>
      <c r="J65" s="202">
        <f>J101</f>
        <v>0</v>
      </c>
      <c r="K65" s="203"/>
    </row>
    <row r="66" s="9" customFormat="1" ht="19.92" customHeight="1">
      <c r="B66" s="197"/>
      <c r="C66" s="198"/>
      <c r="D66" s="199" t="s">
        <v>236</v>
      </c>
      <c r="E66" s="200"/>
      <c r="F66" s="200"/>
      <c r="G66" s="200"/>
      <c r="H66" s="200"/>
      <c r="I66" s="201"/>
      <c r="J66" s="202">
        <f>J105</f>
        <v>0</v>
      </c>
      <c r="K66" s="203"/>
    </row>
    <row r="67" s="9" customFormat="1" ht="19.92" customHeight="1">
      <c r="B67" s="197"/>
      <c r="C67" s="198"/>
      <c r="D67" s="199" t="s">
        <v>1915</v>
      </c>
      <c r="E67" s="200"/>
      <c r="F67" s="200"/>
      <c r="G67" s="200"/>
      <c r="H67" s="200"/>
      <c r="I67" s="201"/>
      <c r="J67" s="202">
        <f>J108</f>
        <v>0</v>
      </c>
      <c r="K67" s="203"/>
    </row>
    <row r="68" s="9" customFormat="1" ht="19.92" customHeight="1">
      <c r="B68" s="197"/>
      <c r="C68" s="198"/>
      <c r="D68" s="199" t="s">
        <v>1916</v>
      </c>
      <c r="E68" s="200"/>
      <c r="F68" s="200"/>
      <c r="G68" s="200"/>
      <c r="H68" s="200"/>
      <c r="I68" s="201"/>
      <c r="J68" s="202">
        <f>J109</f>
        <v>0</v>
      </c>
      <c r="K68" s="203"/>
    </row>
    <row r="69" s="9" customFormat="1" ht="19.92" customHeight="1">
      <c r="B69" s="197"/>
      <c r="C69" s="198"/>
      <c r="D69" s="199" t="s">
        <v>1700</v>
      </c>
      <c r="E69" s="200"/>
      <c r="F69" s="200"/>
      <c r="G69" s="200"/>
      <c r="H69" s="200"/>
      <c r="I69" s="201"/>
      <c r="J69" s="202">
        <f>J134</f>
        <v>0</v>
      </c>
      <c r="K69" s="203"/>
    </row>
    <row r="70" s="9" customFormat="1" ht="19.92" customHeight="1">
      <c r="B70" s="197"/>
      <c r="C70" s="198"/>
      <c r="D70" s="199" t="s">
        <v>1917</v>
      </c>
      <c r="E70" s="200"/>
      <c r="F70" s="200"/>
      <c r="G70" s="200"/>
      <c r="H70" s="200"/>
      <c r="I70" s="201"/>
      <c r="J70" s="202">
        <f>J184</f>
        <v>0</v>
      </c>
      <c r="K70" s="203"/>
    </row>
    <row r="71" s="9" customFormat="1" ht="14.88" customHeight="1">
      <c r="B71" s="197"/>
      <c r="C71" s="198"/>
      <c r="D71" s="199" t="s">
        <v>1918</v>
      </c>
      <c r="E71" s="200"/>
      <c r="F71" s="200"/>
      <c r="G71" s="200"/>
      <c r="H71" s="200"/>
      <c r="I71" s="201"/>
      <c r="J71" s="202">
        <f>J185</f>
        <v>0</v>
      </c>
      <c r="K71" s="203"/>
    </row>
    <row r="72" s="1" customFormat="1" ht="21.84" customHeight="1">
      <c r="B72" s="47"/>
      <c r="C72" s="48"/>
      <c r="D72" s="48"/>
      <c r="E72" s="48"/>
      <c r="F72" s="48"/>
      <c r="G72" s="48"/>
      <c r="H72" s="48"/>
      <c r="I72" s="157"/>
      <c r="J72" s="48"/>
      <c r="K72" s="52"/>
    </row>
    <row r="73" s="1" customFormat="1" ht="6.96" customHeight="1">
      <c r="B73" s="68"/>
      <c r="C73" s="69"/>
      <c r="D73" s="69"/>
      <c r="E73" s="69"/>
      <c r="F73" s="69"/>
      <c r="G73" s="69"/>
      <c r="H73" s="69"/>
      <c r="I73" s="179"/>
      <c r="J73" s="69"/>
      <c r="K73" s="70"/>
    </row>
    <row r="77" s="1" customFormat="1" ht="6.96" customHeight="1">
      <c r="B77" s="71"/>
      <c r="C77" s="72"/>
      <c r="D77" s="72"/>
      <c r="E77" s="72"/>
      <c r="F77" s="72"/>
      <c r="G77" s="72"/>
      <c r="H77" s="72"/>
      <c r="I77" s="182"/>
      <c r="J77" s="72"/>
      <c r="K77" s="72"/>
      <c r="L77" s="73"/>
    </row>
    <row r="78" s="1" customFormat="1" ht="36.96" customHeight="1">
      <c r="B78" s="47"/>
      <c r="C78" s="74" t="s">
        <v>134</v>
      </c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4.4" customHeight="1">
      <c r="B80" s="47"/>
      <c r="C80" s="77" t="s">
        <v>18</v>
      </c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 ht="16.5" customHeight="1">
      <c r="B81" s="47"/>
      <c r="C81" s="75"/>
      <c r="D81" s="75"/>
      <c r="E81" s="205" t="str">
        <f>E7</f>
        <v>Slánská, most X 039, č.akce 999 401, Praha 6</v>
      </c>
      <c r="F81" s="77"/>
      <c r="G81" s="77"/>
      <c r="H81" s="77"/>
      <c r="I81" s="204"/>
      <c r="J81" s="75"/>
      <c r="K81" s="75"/>
      <c r="L81" s="73"/>
    </row>
    <row r="82">
      <c r="B82" s="29"/>
      <c r="C82" s="77" t="s">
        <v>124</v>
      </c>
      <c r="D82" s="206"/>
      <c r="E82" s="206"/>
      <c r="F82" s="206"/>
      <c r="G82" s="206"/>
      <c r="H82" s="206"/>
      <c r="I82" s="149"/>
      <c r="J82" s="206"/>
      <c r="K82" s="206"/>
      <c r="L82" s="207"/>
    </row>
    <row r="83" s="1" customFormat="1" ht="16.5" customHeight="1">
      <c r="B83" s="47"/>
      <c r="C83" s="75"/>
      <c r="D83" s="75"/>
      <c r="E83" s="205" t="s">
        <v>1912</v>
      </c>
      <c r="F83" s="75"/>
      <c r="G83" s="75"/>
      <c r="H83" s="75"/>
      <c r="I83" s="204"/>
      <c r="J83" s="75"/>
      <c r="K83" s="75"/>
      <c r="L83" s="73"/>
    </row>
    <row r="84" s="1" customFormat="1" ht="14.4" customHeight="1">
      <c r="B84" s="47"/>
      <c r="C84" s="77" t="s">
        <v>126</v>
      </c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7.25" customHeight="1">
      <c r="B85" s="47"/>
      <c r="C85" s="75"/>
      <c r="D85" s="75"/>
      <c r="E85" s="83" t="str">
        <f>E11</f>
        <v>SO 451 - SO 451-Přeložka kabelů TSK-provizorium</v>
      </c>
      <c r="F85" s="75"/>
      <c r="G85" s="75"/>
      <c r="H85" s="75"/>
      <c r="I85" s="204"/>
      <c r="J85" s="75"/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="1" customFormat="1" ht="18" customHeight="1">
      <c r="B87" s="47"/>
      <c r="C87" s="77" t="s">
        <v>23</v>
      </c>
      <c r="D87" s="75"/>
      <c r="E87" s="75"/>
      <c r="F87" s="208" t="str">
        <f>F14</f>
        <v xml:space="preserve"> </v>
      </c>
      <c r="G87" s="75"/>
      <c r="H87" s="75"/>
      <c r="I87" s="209" t="s">
        <v>25</v>
      </c>
      <c r="J87" s="86" t="str">
        <f>IF(J14="","",J14)</f>
        <v>12. 4. 2018</v>
      </c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="1" customFormat="1">
      <c r="B89" s="47"/>
      <c r="C89" s="77" t="s">
        <v>27</v>
      </c>
      <c r="D89" s="75"/>
      <c r="E89" s="75"/>
      <c r="F89" s="208" t="str">
        <f>E17</f>
        <v>TSK Praha</v>
      </c>
      <c r="G89" s="75"/>
      <c r="H89" s="75"/>
      <c r="I89" s="209" t="s">
        <v>33</v>
      </c>
      <c r="J89" s="208" t="str">
        <f>E23</f>
        <v>Pontex s.r.o.</v>
      </c>
      <c r="K89" s="75"/>
      <c r="L89" s="73"/>
    </row>
    <row r="90" s="1" customFormat="1" ht="14.4" customHeight="1">
      <c r="B90" s="47"/>
      <c r="C90" s="77" t="s">
        <v>31</v>
      </c>
      <c r="D90" s="75"/>
      <c r="E90" s="75"/>
      <c r="F90" s="208" t="str">
        <f>IF(E20="","",E20)</f>
        <v/>
      </c>
      <c r="G90" s="75"/>
      <c r="H90" s="75"/>
      <c r="I90" s="204"/>
      <c r="J90" s="75"/>
      <c r="K90" s="75"/>
      <c r="L90" s="73"/>
    </row>
    <row r="91" s="1" customFormat="1" ht="10.32" customHeight="1">
      <c r="B91" s="47"/>
      <c r="C91" s="75"/>
      <c r="D91" s="75"/>
      <c r="E91" s="75"/>
      <c r="F91" s="75"/>
      <c r="G91" s="75"/>
      <c r="H91" s="75"/>
      <c r="I91" s="204"/>
      <c r="J91" s="75"/>
      <c r="K91" s="75"/>
      <c r="L91" s="73"/>
    </row>
    <row r="92" s="10" customFormat="1" ht="29.28" customHeight="1">
      <c r="B92" s="210"/>
      <c r="C92" s="211" t="s">
        <v>135</v>
      </c>
      <c r="D92" s="212" t="s">
        <v>56</v>
      </c>
      <c r="E92" s="212" t="s">
        <v>52</v>
      </c>
      <c r="F92" s="212" t="s">
        <v>136</v>
      </c>
      <c r="G92" s="212" t="s">
        <v>137</v>
      </c>
      <c r="H92" s="212" t="s">
        <v>138</v>
      </c>
      <c r="I92" s="213" t="s">
        <v>139</v>
      </c>
      <c r="J92" s="212" t="s">
        <v>129</v>
      </c>
      <c r="K92" s="214" t="s">
        <v>140</v>
      </c>
      <c r="L92" s="215"/>
      <c r="M92" s="103" t="s">
        <v>141</v>
      </c>
      <c r="N92" s="104" t="s">
        <v>41</v>
      </c>
      <c r="O92" s="104" t="s">
        <v>142</v>
      </c>
      <c r="P92" s="104" t="s">
        <v>143</v>
      </c>
      <c r="Q92" s="104" t="s">
        <v>144</v>
      </c>
      <c r="R92" s="104" t="s">
        <v>145</v>
      </c>
      <c r="S92" s="104" t="s">
        <v>146</v>
      </c>
      <c r="T92" s="105" t="s">
        <v>147</v>
      </c>
    </row>
    <row r="93" s="1" customFormat="1" ht="29.28" customHeight="1">
      <c r="B93" s="47"/>
      <c r="C93" s="109" t="s">
        <v>130</v>
      </c>
      <c r="D93" s="75"/>
      <c r="E93" s="75"/>
      <c r="F93" s="75"/>
      <c r="G93" s="75"/>
      <c r="H93" s="75"/>
      <c r="I93" s="204"/>
      <c r="J93" s="216">
        <f>BK93</f>
        <v>0</v>
      </c>
      <c r="K93" s="75"/>
      <c r="L93" s="73"/>
      <c r="M93" s="106"/>
      <c r="N93" s="107"/>
      <c r="O93" s="107"/>
      <c r="P93" s="217">
        <f>P94+P99</f>
        <v>0</v>
      </c>
      <c r="Q93" s="107"/>
      <c r="R93" s="217">
        <f>R94+R99</f>
        <v>12.830776999999998</v>
      </c>
      <c r="S93" s="107"/>
      <c r="T93" s="218">
        <f>T94+T99</f>
        <v>0</v>
      </c>
      <c r="AT93" s="25" t="s">
        <v>70</v>
      </c>
      <c r="AU93" s="25" t="s">
        <v>131</v>
      </c>
      <c r="BK93" s="219">
        <f>BK94+BK99</f>
        <v>0</v>
      </c>
    </row>
    <row r="94" s="11" customFormat="1" ht="37.44001" customHeight="1">
      <c r="B94" s="220"/>
      <c r="C94" s="221"/>
      <c r="D94" s="222" t="s">
        <v>70</v>
      </c>
      <c r="E94" s="223" t="s">
        <v>1549</v>
      </c>
      <c r="F94" s="223" t="s">
        <v>1550</v>
      </c>
      <c r="G94" s="221"/>
      <c r="H94" s="221"/>
      <c r="I94" s="224"/>
      <c r="J94" s="225">
        <f>BK94</f>
        <v>0</v>
      </c>
      <c r="K94" s="221"/>
      <c r="L94" s="226"/>
      <c r="M94" s="227"/>
      <c r="N94" s="228"/>
      <c r="O94" s="228"/>
      <c r="P94" s="229">
        <f>P95</f>
        <v>0</v>
      </c>
      <c r="Q94" s="228"/>
      <c r="R94" s="229">
        <f>R95</f>
        <v>0.0688</v>
      </c>
      <c r="S94" s="228"/>
      <c r="T94" s="230">
        <f>T95</f>
        <v>0</v>
      </c>
      <c r="AR94" s="231" t="s">
        <v>81</v>
      </c>
      <c r="AT94" s="232" t="s">
        <v>70</v>
      </c>
      <c r="AU94" s="232" t="s">
        <v>71</v>
      </c>
      <c r="AY94" s="231" t="s">
        <v>150</v>
      </c>
      <c r="BK94" s="233">
        <f>BK95</f>
        <v>0</v>
      </c>
    </row>
    <row r="95" s="11" customFormat="1" ht="19.92" customHeight="1">
      <c r="B95" s="220"/>
      <c r="C95" s="221"/>
      <c r="D95" s="222" t="s">
        <v>70</v>
      </c>
      <c r="E95" s="234" t="s">
        <v>1676</v>
      </c>
      <c r="F95" s="234" t="s">
        <v>1677</v>
      </c>
      <c r="G95" s="221"/>
      <c r="H95" s="221"/>
      <c r="I95" s="224"/>
      <c r="J95" s="235">
        <f>BK95</f>
        <v>0</v>
      </c>
      <c r="K95" s="221"/>
      <c r="L95" s="226"/>
      <c r="M95" s="227"/>
      <c r="N95" s="228"/>
      <c r="O95" s="228"/>
      <c r="P95" s="229">
        <f>SUM(P96:P98)</f>
        <v>0</v>
      </c>
      <c r="Q95" s="228"/>
      <c r="R95" s="229">
        <f>SUM(R96:R98)</f>
        <v>0.0688</v>
      </c>
      <c r="S95" s="228"/>
      <c r="T95" s="230">
        <f>SUM(T96:T98)</f>
        <v>0</v>
      </c>
      <c r="AR95" s="231" t="s">
        <v>81</v>
      </c>
      <c r="AT95" s="232" t="s">
        <v>70</v>
      </c>
      <c r="AU95" s="232" t="s">
        <v>78</v>
      </c>
      <c r="AY95" s="231" t="s">
        <v>150</v>
      </c>
      <c r="BK95" s="233">
        <f>SUM(BK96:BK98)</f>
        <v>0</v>
      </c>
    </row>
    <row r="96" s="1" customFormat="1" ht="25.5" customHeight="1">
      <c r="B96" s="47"/>
      <c r="C96" s="236" t="s">
        <v>78</v>
      </c>
      <c r="D96" s="236" t="s">
        <v>153</v>
      </c>
      <c r="E96" s="237" t="s">
        <v>1919</v>
      </c>
      <c r="F96" s="238" t="s">
        <v>1920</v>
      </c>
      <c r="G96" s="239" t="s">
        <v>297</v>
      </c>
      <c r="H96" s="240">
        <v>160</v>
      </c>
      <c r="I96" s="241"/>
      <c r="J96" s="242">
        <f>ROUND(I96*H96,2)</f>
        <v>0</v>
      </c>
      <c r="K96" s="238" t="s">
        <v>157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231</v>
      </c>
      <c r="AT96" s="25" t="s">
        <v>153</v>
      </c>
      <c r="AU96" s="25" t="s">
        <v>81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231</v>
      </c>
      <c r="BM96" s="25" t="s">
        <v>1921</v>
      </c>
    </row>
    <row r="97" s="1" customFormat="1" ht="25.5" customHeight="1">
      <c r="B97" s="47"/>
      <c r="C97" s="285" t="s">
        <v>81</v>
      </c>
      <c r="D97" s="285" t="s">
        <v>329</v>
      </c>
      <c r="E97" s="286" t="s">
        <v>1922</v>
      </c>
      <c r="F97" s="287" t="s">
        <v>1923</v>
      </c>
      <c r="G97" s="288" t="s">
        <v>297</v>
      </c>
      <c r="H97" s="289">
        <v>160</v>
      </c>
      <c r="I97" s="290"/>
      <c r="J97" s="291">
        <f>ROUND(I97*H97,2)</f>
        <v>0</v>
      </c>
      <c r="K97" s="287" t="s">
        <v>157</v>
      </c>
      <c r="L97" s="292"/>
      <c r="M97" s="293" t="s">
        <v>21</v>
      </c>
      <c r="N97" s="294" t="s">
        <v>42</v>
      </c>
      <c r="O97" s="48"/>
      <c r="P97" s="245">
        <f>O97*H97</f>
        <v>0</v>
      </c>
      <c r="Q97" s="245">
        <v>0.00042999999999999999</v>
      </c>
      <c r="R97" s="245">
        <f>Q97*H97</f>
        <v>0.0688</v>
      </c>
      <c r="S97" s="245">
        <v>0</v>
      </c>
      <c r="T97" s="246">
        <f>S97*H97</f>
        <v>0</v>
      </c>
      <c r="AR97" s="25" t="s">
        <v>945</v>
      </c>
      <c r="AT97" s="25" t="s">
        <v>329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945</v>
      </c>
      <c r="BM97" s="25" t="s">
        <v>1924</v>
      </c>
    </row>
    <row r="98" s="1" customFormat="1">
      <c r="B98" s="47"/>
      <c r="C98" s="75"/>
      <c r="D98" s="250" t="s">
        <v>1646</v>
      </c>
      <c r="E98" s="75"/>
      <c r="F98" s="309" t="s">
        <v>1925</v>
      </c>
      <c r="G98" s="75"/>
      <c r="H98" s="75"/>
      <c r="I98" s="204"/>
      <c r="J98" s="75"/>
      <c r="K98" s="75"/>
      <c r="L98" s="73"/>
      <c r="M98" s="310"/>
      <c r="N98" s="48"/>
      <c r="O98" s="48"/>
      <c r="P98" s="48"/>
      <c r="Q98" s="48"/>
      <c r="R98" s="48"/>
      <c r="S98" s="48"/>
      <c r="T98" s="96"/>
      <c r="AT98" s="25" t="s">
        <v>1646</v>
      </c>
      <c r="AU98" s="25" t="s">
        <v>81</v>
      </c>
    </row>
    <row r="99" s="11" customFormat="1" ht="37.44001" customHeight="1">
      <c r="B99" s="220"/>
      <c r="C99" s="221"/>
      <c r="D99" s="222" t="s">
        <v>70</v>
      </c>
      <c r="E99" s="223" t="s">
        <v>329</v>
      </c>
      <c r="F99" s="223" t="s">
        <v>1632</v>
      </c>
      <c r="G99" s="221"/>
      <c r="H99" s="221"/>
      <c r="I99" s="224"/>
      <c r="J99" s="225">
        <f>BK99</f>
        <v>0</v>
      </c>
      <c r="K99" s="221"/>
      <c r="L99" s="226"/>
      <c r="M99" s="227"/>
      <c r="N99" s="228"/>
      <c r="O99" s="228"/>
      <c r="P99" s="229">
        <f>P100+P105+P108+P109+P134+P184</f>
        <v>0</v>
      </c>
      <c r="Q99" s="228"/>
      <c r="R99" s="229">
        <f>R100+R105+R108+R109+R134+R184</f>
        <v>12.761976999999998</v>
      </c>
      <c r="S99" s="228"/>
      <c r="T99" s="230">
        <f>T100+T105+T108+T109+T134+T184</f>
        <v>0</v>
      </c>
      <c r="AR99" s="231" t="s">
        <v>170</v>
      </c>
      <c r="AT99" s="232" t="s">
        <v>70</v>
      </c>
      <c r="AU99" s="232" t="s">
        <v>71</v>
      </c>
      <c r="AY99" s="231" t="s">
        <v>150</v>
      </c>
      <c r="BK99" s="233">
        <f>BK100+BK105+BK108+BK109+BK134+BK184</f>
        <v>0</v>
      </c>
    </row>
    <row r="100" s="11" customFormat="1" ht="19.92" customHeight="1">
      <c r="B100" s="220"/>
      <c r="C100" s="221"/>
      <c r="D100" s="222" t="s">
        <v>70</v>
      </c>
      <c r="E100" s="234" t="s">
        <v>148</v>
      </c>
      <c r="F100" s="234" t="s">
        <v>149</v>
      </c>
      <c r="G100" s="221"/>
      <c r="H100" s="221"/>
      <c r="I100" s="224"/>
      <c r="J100" s="235">
        <f>BK100</f>
        <v>0</v>
      </c>
      <c r="K100" s="221"/>
      <c r="L100" s="226"/>
      <c r="M100" s="227"/>
      <c r="N100" s="228"/>
      <c r="O100" s="228"/>
      <c r="P100" s="229">
        <f>P101</f>
        <v>0</v>
      </c>
      <c r="Q100" s="228"/>
      <c r="R100" s="229">
        <f>R101</f>
        <v>0</v>
      </c>
      <c r="S100" s="228"/>
      <c r="T100" s="230">
        <f>T101</f>
        <v>0</v>
      </c>
      <c r="AR100" s="231" t="s">
        <v>78</v>
      </c>
      <c r="AT100" s="232" t="s">
        <v>70</v>
      </c>
      <c r="AU100" s="232" t="s">
        <v>78</v>
      </c>
      <c r="AY100" s="231" t="s">
        <v>150</v>
      </c>
      <c r="BK100" s="233">
        <f>BK101</f>
        <v>0</v>
      </c>
    </row>
    <row r="101" s="11" customFormat="1" ht="14.88" customHeight="1">
      <c r="B101" s="220"/>
      <c r="C101" s="221"/>
      <c r="D101" s="222" t="s">
        <v>70</v>
      </c>
      <c r="E101" s="234" t="s">
        <v>1437</v>
      </c>
      <c r="F101" s="234" t="s">
        <v>1438</v>
      </c>
      <c r="G101" s="221"/>
      <c r="H101" s="221"/>
      <c r="I101" s="224"/>
      <c r="J101" s="235">
        <f>BK101</f>
        <v>0</v>
      </c>
      <c r="K101" s="221"/>
      <c r="L101" s="226"/>
      <c r="M101" s="227"/>
      <c r="N101" s="228"/>
      <c r="O101" s="228"/>
      <c r="P101" s="229">
        <f>SUM(P102:P104)</f>
        <v>0</v>
      </c>
      <c r="Q101" s="228"/>
      <c r="R101" s="229">
        <f>SUM(R102:R104)</f>
        <v>0</v>
      </c>
      <c r="S101" s="228"/>
      <c r="T101" s="230">
        <f>SUM(T102:T104)</f>
        <v>0</v>
      </c>
      <c r="AR101" s="231" t="s">
        <v>78</v>
      </c>
      <c r="AT101" s="232" t="s">
        <v>70</v>
      </c>
      <c r="AU101" s="232" t="s">
        <v>81</v>
      </c>
      <c r="AY101" s="231" t="s">
        <v>150</v>
      </c>
      <c r="BK101" s="233">
        <f>SUM(BK102:BK104)</f>
        <v>0</v>
      </c>
    </row>
    <row r="102" s="1" customFormat="1" ht="25.5" customHeight="1">
      <c r="B102" s="47"/>
      <c r="C102" s="236" t="s">
        <v>170</v>
      </c>
      <c r="D102" s="236" t="s">
        <v>153</v>
      </c>
      <c r="E102" s="237" t="s">
        <v>1534</v>
      </c>
      <c r="F102" s="238" t="s">
        <v>1535</v>
      </c>
      <c r="G102" s="239" t="s">
        <v>332</v>
      </c>
      <c r="H102" s="240">
        <v>0.67700000000000005</v>
      </c>
      <c r="I102" s="241"/>
      <c r="J102" s="242">
        <f>ROUND(I102*H102,2)</f>
        <v>0</v>
      </c>
      <c r="K102" s="238" t="s">
        <v>157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5" t="s">
        <v>158</v>
      </c>
      <c r="AT102" s="25" t="s">
        <v>153</v>
      </c>
      <c r="AU102" s="25" t="s">
        <v>170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158</v>
      </c>
      <c r="BM102" s="25" t="s">
        <v>1926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1927</v>
      </c>
      <c r="G103" s="249"/>
      <c r="H103" s="253">
        <v>0.67700000000000005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170</v>
      </c>
      <c r="AV103" s="12" t="s">
        <v>81</v>
      </c>
      <c r="AW103" s="12" t="s">
        <v>35</v>
      </c>
      <c r="AX103" s="12" t="s">
        <v>71</v>
      </c>
      <c r="AY103" s="259" t="s">
        <v>150</v>
      </c>
    </row>
    <row r="104" s="13" customFormat="1">
      <c r="B104" s="260"/>
      <c r="C104" s="261"/>
      <c r="D104" s="250" t="s">
        <v>160</v>
      </c>
      <c r="E104" s="262" t="s">
        <v>21</v>
      </c>
      <c r="F104" s="263" t="s">
        <v>164</v>
      </c>
      <c r="G104" s="261"/>
      <c r="H104" s="264">
        <v>0.67700000000000005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160</v>
      </c>
      <c r="AU104" s="270" t="s">
        <v>170</v>
      </c>
      <c r="AV104" s="13" t="s">
        <v>158</v>
      </c>
      <c r="AW104" s="13" t="s">
        <v>35</v>
      </c>
      <c r="AX104" s="13" t="s">
        <v>78</v>
      </c>
      <c r="AY104" s="270" t="s">
        <v>150</v>
      </c>
    </row>
    <row r="105" s="11" customFormat="1" ht="29.88" customHeight="1">
      <c r="B105" s="220"/>
      <c r="C105" s="221"/>
      <c r="D105" s="222" t="s">
        <v>70</v>
      </c>
      <c r="E105" s="234" t="s">
        <v>78</v>
      </c>
      <c r="F105" s="234" t="s">
        <v>249</v>
      </c>
      <c r="G105" s="221"/>
      <c r="H105" s="221"/>
      <c r="I105" s="224"/>
      <c r="J105" s="235">
        <f>BK105</f>
        <v>0</v>
      </c>
      <c r="K105" s="221"/>
      <c r="L105" s="226"/>
      <c r="M105" s="227"/>
      <c r="N105" s="228"/>
      <c r="O105" s="228"/>
      <c r="P105" s="229">
        <f>SUM(P106:P107)</f>
        <v>0</v>
      </c>
      <c r="Q105" s="228"/>
      <c r="R105" s="229">
        <f>SUM(R106:R107)</f>
        <v>0</v>
      </c>
      <c r="S105" s="228"/>
      <c r="T105" s="230">
        <f>SUM(T106:T107)</f>
        <v>0</v>
      </c>
      <c r="AR105" s="231" t="s">
        <v>78</v>
      </c>
      <c r="AT105" s="232" t="s">
        <v>70</v>
      </c>
      <c r="AU105" s="232" t="s">
        <v>78</v>
      </c>
      <c r="AY105" s="231" t="s">
        <v>150</v>
      </c>
      <c r="BK105" s="233">
        <f>SUM(BK106:BK107)</f>
        <v>0</v>
      </c>
    </row>
    <row r="106" s="1" customFormat="1" ht="16.5" customHeight="1">
      <c r="B106" s="47"/>
      <c r="C106" s="236" t="s">
        <v>158</v>
      </c>
      <c r="D106" s="236" t="s">
        <v>153</v>
      </c>
      <c r="E106" s="237" t="s">
        <v>387</v>
      </c>
      <c r="F106" s="238" t="s">
        <v>388</v>
      </c>
      <c r="G106" s="239" t="s">
        <v>332</v>
      </c>
      <c r="H106" s="240">
        <v>7.2320000000000002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599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599</v>
      </c>
      <c r="BM106" s="25" t="s">
        <v>1928</v>
      </c>
    </row>
    <row r="107" s="12" customFormat="1">
      <c r="B107" s="248"/>
      <c r="C107" s="249"/>
      <c r="D107" s="250" t="s">
        <v>160</v>
      </c>
      <c r="E107" s="251" t="s">
        <v>21</v>
      </c>
      <c r="F107" s="252" t="s">
        <v>1929</v>
      </c>
      <c r="G107" s="249"/>
      <c r="H107" s="253">
        <v>7.2320000000000002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160</v>
      </c>
      <c r="AU107" s="259" t="s">
        <v>81</v>
      </c>
      <c r="AV107" s="12" t="s">
        <v>81</v>
      </c>
      <c r="AW107" s="12" t="s">
        <v>35</v>
      </c>
      <c r="AX107" s="12" t="s">
        <v>78</v>
      </c>
      <c r="AY107" s="259" t="s">
        <v>150</v>
      </c>
    </row>
    <row r="108" s="11" customFormat="1" ht="29.88" customHeight="1">
      <c r="B108" s="220"/>
      <c r="C108" s="221"/>
      <c r="D108" s="222" t="s">
        <v>70</v>
      </c>
      <c r="E108" s="234" t="s">
        <v>329</v>
      </c>
      <c r="F108" s="234" t="s">
        <v>1632</v>
      </c>
      <c r="G108" s="221"/>
      <c r="H108" s="221"/>
      <c r="I108" s="224"/>
      <c r="J108" s="235">
        <f>BK108</f>
        <v>0</v>
      </c>
      <c r="K108" s="221"/>
      <c r="L108" s="226"/>
      <c r="M108" s="227"/>
      <c r="N108" s="228"/>
      <c r="O108" s="228"/>
      <c r="P108" s="229">
        <v>0</v>
      </c>
      <c r="Q108" s="228"/>
      <c r="R108" s="229">
        <v>0</v>
      </c>
      <c r="S108" s="228"/>
      <c r="T108" s="230">
        <v>0</v>
      </c>
      <c r="AR108" s="231" t="s">
        <v>170</v>
      </c>
      <c r="AT108" s="232" t="s">
        <v>70</v>
      </c>
      <c r="AU108" s="232" t="s">
        <v>78</v>
      </c>
      <c r="AY108" s="231" t="s">
        <v>150</v>
      </c>
      <c r="BK108" s="233">
        <v>0</v>
      </c>
    </row>
    <row r="109" s="11" customFormat="1" ht="19.92" customHeight="1">
      <c r="B109" s="220"/>
      <c r="C109" s="221"/>
      <c r="D109" s="222" t="s">
        <v>70</v>
      </c>
      <c r="E109" s="234" t="s">
        <v>1930</v>
      </c>
      <c r="F109" s="234" t="s">
        <v>1931</v>
      </c>
      <c r="G109" s="221"/>
      <c r="H109" s="221"/>
      <c r="I109" s="224"/>
      <c r="J109" s="235">
        <f>BK109</f>
        <v>0</v>
      </c>
      <c r="K109" s="221"/>
      <c r="L109" s="226"/>
      <c r="M109" s="227"/>
      <c r="N109" s="228"/>
      <c r="O109" s="228"/>
      <c r="P109" s="229">
        <f>SUM(P110:P133)</f>
        <v>0</v>
      </c>
      <c r="Q109" s="228"/>
      <c r="R109" s="229">
        <f>SUM(R110:R133)</f>
        <v>0.43484</v>
      </c>
      <c r="S109" s="228"/>
      <c r="T109" s="230">
        <f>SUM(T110:T133)</f>
        <v>0</v>
      </c>
      <c r="AR109" s="231" t="s">
        <v>170</v>
      </c>
      <c r="AT109" s="232" t="s">
        <v>70</v>
      </c>
      <c r="AU109" s="232" t="s">
        <v>78</v>
      </c>
      <c r="AY109" s="231" t="s">
        <v>150</v>
      </c>
      <c r="BK109" s="233">
        <f>SUM(BK110:BK133)</f>
        <v>0</v>
      </c>
    </row>
    <row r="110" s="1" customFormat="1" ht="63.75" customHeight="1">
      <c r="B110" s="47"/>
      <c r="C110" s="236" t="s">
        <v>180</v>
      </c>
      <c r="D110" s="236" t="s">
        <v>153</v>
      </c>
      <c r="E110" s="237" t="s">
        <v>1932</v>
      </c>
      <c r="F110" s="238" t="s">
        <v>1933</v>
      </c>
      <c r="G110" s="239" t="s">
        <v>297</v>
      </c>
      <c r="H110" s="240">
        <v>157</v>
      </c>
      <c r="I110" s="241"/>
      <c r="J110" s="242">
        <f>ROUND(I110*H110,2)</f>
        <v>0</v>
      </c>
      <c r="K110" s="238" t="s">
        <v>157</v>
      </c>
      <c r="L110" s="73"/>
      <c r="M110" s="243" t="s">
        <v>21</v>
      </c>
      <c r="N110" s="244" t="s">
        <v>42</v>
      </c>
      <c r="O110" s="48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5" t="s">
        <v>599</v>
      </c>
      <c r="AT110" s="25" t="s">
        <v>153</v>
      </c>
      <c r="AU110" s="25" t="s">
        <v>81</v>
      </c>
      <c r="AY110" s="25" t="s">
        <v>150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5" t="s">
        <v>78</v>
      </c>
      <c r="BK110" s="247">
        <f>ROUND(I110*H110,2)</f>
        <v>0</v>
      </c>
      <c r="BL110" s="25" t="s">
        <v>599</v>
      </c>
      <c r="BM110" s="25" t="s">
        <v>1934</v>
      </c>
    </row>
    <row r="111" s="1" customFormat="1">
      <c r="B111" s="47"/>
      <c r="C111" s="75"/>
      <c r="D111" s="250" t="s">
        <v>1646</v>
      </c>
      <c r="E111" s="75"/>
      <c r="F111" s="309" t="s">
        <v>1935</v>
      </c>
      <c r="G111" s="75"/>
      <c r="H111" s="75"/>
      <c r="I111" s="204"/>
      <c r="J111" s="75"/>
      <c r="K111" s="75"/>
      <c r="L111" s="73"/>
      <c r="M111" s="310"/>
      <c r="N111" s="48"/>
      <c r="O111" s="48"/>
      <c r="P111" s="48"/>
      <c r="Q111" s="48"/>
      <c r="R111" s="48"/>
      <c r="S111" s="48"/>
      <c r="T111" s="96"/>
      <c r="AT111" s="25" t="s">
        <v>1646</v>
      </c>
      <c r="AU111" s="25" t="s">
        <v>81</v>
      </c>
    </row>
    <row r="112" s="1" customFormat="1" ht="63.75" customHeight="1">
      <c r="B112" s="47"/>
      <c r="C112" s="236" t="s">
        <v>187</v>
      </c>
      <c r="D112" s="236" t="s">
        <v>153</v>
      </c>
      <c r="E112" s="237" t="s">
        <v>1936</v>
      </c>
      <c r="F112" s="238" t="s">
        <v>1937</v>
      </c>
      <c r="G112" s="239" t="s">
        <v>297</v>
      </c>
      <c r="H112" s="240">
        <v>192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599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599</v>
      </c>
      <c r="BM112" s="25" t="s">
        <v>1938</v>
      </c>
    </row>
    <row r="113" s="1" customFormat="1" ht="16.5" customHeight="1">
      <c r="B113" s="47"/>
      <c r="C113" s="285" t="s">
        <v>193</v>
      </c>
      <c r="D113" s="285" t="s">
        <v>329</v>
      </c>
      <c r="E113" s="286" t="s">
        <v>1939</v>
      </c>
      <c r="F113" s="287" t="s">
        <v>1940</v>
      </c>
      <c r="G113" s="288" t="s">
        <v>297</v>
      </c>
      <c r="H113" s="289">
        <v>192</v>
      </c>
      <c r="I113" s="290"/>
      <c r="J113" s="291">
        <f>ROUND(I113*H113,2)</f>
        <v>0</v>
      </c>
      <c r="K113" s="287" t="s">
        <v>1641</v>
      </c>
      <c r="L113" s="292"/>
      <c r="M113" s="293" t="s">
        <v>21</v>
      </c>
      <c r="N113" s="294" t="s">
        <v>42</v>
      </c>
      <c r="O113" s="48"/>
      <c r="P113" s="245">
        <f>O113*H113</f>
        <v>0</v>
      </c>
      <c r="Q113" s="245">
        <v>0.0019200000000000001</v>
      </c>
      <c r="R113" s="245">
        <f>Q113*H113</f>
        <v>0.36864000000000002</v>
      </c>
      <c r="S113" s="245">
        <v>0</v>
      </c>
      <c r="T113" s="246">
        <f>S113*H113</f>
        <v>0</v>
      </c>
      <c r="AR113" s="25" t="s">
        <v>1740</v>
      </c>
      <c r="AT113" s="25" t="s">
        <v>329</v>
      </c>
      <c r="AU113" s="25" t="s">
        <v>81</v>
      </c>
      <c r="AY113" s="25" t="s">
        <v>150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5" t="s">
        <v>78</v>
      </c>
      <c r="BK113" s="247">
        <f>ROUND(I113*H113,2)</f>
        <v>0</v>
      </c>
      <c r="BL113" s="25" t="s">
        <v>599</v>
      </c>
      <c r="BM113" s="25" t="s">
        <v>1941</v>
      </c>
    </row>
    <row r="114" s="1" customFormat="1">
      <c r="B114" s="47"/>
      <c r="C114" s="75"/>
      <c r="D114" s="250" t="s">
        <v>1646</v>
      </c>
      <c r="E114" s="75"/>
      <c r="F114" s="309" t="s">
        <v>1942</v>
      </c>
      <c r="G114" s="75"/>
      <c r="H114" s="75"/>
      <c r="I114" s="204"/>
      <c r="J114" s="75"/>
      <c r="K114" s="75"/>
      <c r="L114" s="73"/>
      <c r="M114" s="310"/>
      <c r="N114" s="48"/>
      <c r="O114" s="48"/>
      <c r="P114" s="48"/>
      <c r="Q114" s="48"/>
      <c r="R114" s="48"/>
      <c r="S114" s="48"/>
      <c r="T114" s="96"/>
      <c r="AT114" s="25" t="s">
        <v>1646</v>
      </c>
      <c r="AU114" s="25" t="s">
        <v>81</v>
      </c>
    </row>
    <row r="115" s="1" customFormat="1" ht="16.5" customHeight="1">
      <c r="B115" s="47"/>
      <c r="C115" s="236" t="s">
        <v>198</v>
      </c>
      <c r="D115" s="236" t="s">
        <v>153</v>
      </c>
      <c r="E115" s="237" t="s">
        <v>1943</v>
      </c>
      <c r="F115" s="238" t="s">
        <v>1944</v>
      </c>
      <c r="G115" s="239" t="s">
        <v>297</v>
      </c>
      <c r="H115" s="240">
        <v>2</v>
      </c>
      <c r="I115" s="241"/>
      <c r="J115" s="242">
        <f>ROUND(I115*H115,2)</f>
        <v>0</v>
      </c>
      <c r="K115" s="238" t="s">
        <v>157</v>
      </c>
      <c r="L115" s="73"/>
      <c r="M115" s="243" t="s">
        <v>21</v>
      </c>
      <c r="N115" s="244" t="s">
        <v>42</v>
      </c>
      <c r="O115" s="48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5" t="s">
        <v>599</v>
      </c>
      <c r="AT115" s="25" t="s">
        <v>153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599</v>
      </c>
      <c r="BM115" s="25" t="s">
        <v>1945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1946</v>
      </c>
      <c r="G116" s="249"/>
      <c r="H116" s="253">
        <v>2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71</v>
      </c>
      <c r="AY116" s="259" t="s">
        <v>150</v>
      </c>
    </row>
    <row r="117" s="13" customFormat="1">
      <c r="B117" s="260"/>
      <c r="C117" s="261"/>
      <c r="D117" s="250" t="s">
        <v>160</v>
      </c>
      <c r="E117" s="262" t="s">
        <v>21</v>
      </c>
      <c r="F117" s="263" t="s">
        <v>164</v>
      </c>
      <c r="G117" s="261"/>
      <c r="H117" s="264">
        <v>2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160</v>
      </c>
      <c r="AU117" s="270" t="s">
        <v>81</v>
      </c>
      <c r="AV117" s="13" t="s">
        <v>158</v>
      </c>
      <c r="AW117" s="13" t="s">
        <v>35</v>
      </c>
      <c r="AX117" s="13" t="s">
        <v>78</v>
      </c>
      <c r="AY117" s="270" t="s">
        <v>150</v>
      </c>
    </row>
    <row r="118" s="1" customFormat="1" ht="25.5" customHeight="1">
      <c r="B118" s="47"/>
      <c r="C118" s="236" t="s">
        <v>151</v>
      </c>
      <c r="D118" s="236" t="s">
        <v>153</v>
      </c>
      <c r="E118" s="237" t="s">
        <v>1947</v>
      </c>
      <c r="F118" s="238" t="s">
        <v>1948</v>
      </c>
      <c r="G118" s="239" t="s">
        <v>156</v>
      </c>
      <c r="H118" s="240">
        <v>2</v>
      </c>
      <c r="I118" s="241"/>
      <c r="J118" s="242">
        <f>ROUND(I118*H118,2)</f>
        <v>0</v>
      </c>
      <c r="K118" s="238" t="s">
        <v>157</v>
      </c>
      <c r="L118" s="73"/>
      <c r="M118" s="243" t="s">
        <v>21</v>
      </c>
      <c r="N118" s="244" t="s">
        <v>42</v>
      </c>
      <c r="O118" s="48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5" t="s">
        <v>599</v>
      </c>
      <c r="AT118" s="25" t="s">
        <v>153</v>
      </c>
      <c r="AU118" s="25" t="s">
        <v>81</v>
      </c>
      <c r="AY118" s="25" t="s">
        <v>150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5" t="s">
        <v>78</v>
      </c>
      <c r="BK118" s="247">
        <f>ROUND(I118*H118,2)</f>
        <v>0</v>
      </c>
      <c r="BL118" s="25" t="s">
        <v>599</v>
      </c>
      <c r="BM118" s="25" t="s">
        <v>1949</v>
      </c>
    </row>
    <row r="119" s="1" customFormat="1" ht="16.5" customHeight="1">
      <c r="B119" s="47"/>
      <c r="C119" s="285" t="s">
        <v>207</v>
      </c>
      <c r="D119" s="285" t="s">
        <v>329</v>
      </c>
      <c r="E119" s="286" t="s">
        <v>1950</v>
      </c>
      <c r="F119" s="287" t="s">
        <v>1951</v>
      </c>
      <c r="G119" s="288" t="s">
        <v>156</v>
      </c>
      <c r="H119" s="289">
        <v>2</v>
      </c>
      <c r="I119" s="290"/>
      <c r="J119" s="291">
        <f>ROUND(I119*H119,2)</f>
        <v>0</v>
      </c>
      <c r="K119" s="287" t="s">
        <v>21</v>
      </c>
      <c r="L119" s="292"/>
      <c r="M119" s="293" t="s">
        <v>21</v>
      </c>
      <c r="N119" s="294" t="s">
        <v>42</v>
      </c>
      <c r="O119" s="48"/>
      <c r="P119" s="245">
        <f>O119*H119</f>
        <v>0</v>
      </c>
      <c r="Q119" s="245">
        <v>0.0080999999999999996</v>
      </c>
      <c r="R119" s="245">
        <f>Q119*H119</f>
        <v>0.016199999999999999</v>
      </c>
      <c r="S119" s="245">
        <v>0</v>
      </c>
      <c r="T119" s="246">
        <f>S119*H119</f>
        <v>0</v>
      </c>
      <c r="AR119" s="25" t="s">
        <v>1740</v>
      </c>
      <c r="AT119" s="25" t="s">
        <v>329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599</v>
      </c>
      <c r="BM119" s="25" t="s">
        <v>1952</v>
      </c>
    </row>
    <row r="120" s="1" customFormat="1" ht="25.5" customHeight="1">
      <c r="B120" s="47"/>
      <c r="C120" s="236" t="s">
        <v>212</v>
      </c>
      <c r="D120" s="236" t="s">
        <v>153</v>
      </c>
      <c r="E120" s="237" t="s">
        <v>1953</v>
      </c>
      <c r="F120" s="238" t="s">
        <v>1954</v>
      </c>
      <c r="G120" s="239" t="s">
        <v>1955</v>
      </c>
      <c r="H120" s="240">
        <v>100</v>
      </c>
      <c r="I120" s="241"/>
      <c r="J120" s="242">
        <f>ROUND(I120*H120,2)</f>
        <v>0</v>
      </c>
      <c r="K120" s="238" t="s">
        <v>157</v>
      </c>
      <c r="L120" s="73"/>
      <c r="M120" s="243" t="s">
        <v>21</v>
      </c>
      <c r="N120" s="244" t="s">
        <v>42</v>
      </c>
      <c r="O120" s="48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5" t="s">
        <v>599</v>
      </c>
      <c r="AT120" s="25" t="s">
        <v>153</v>
      </c>
      <c r="AU120" s="25" t="s">
        <v>81</v>
      </c>
      <c r="AY120" s="25" t="s">
        <v>150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5" t="s">
        <v>78</v>
      </c>
      <c r="BK120" s="247">
        <f>ROUND(I120*H120,2)</f>
        <v>0</v>
      </c>
      <c r="BL120" s="25" t="s">
        <v>599</v>
      </c>
      <c r="BM120" s="25" t="s">
        <v>1956</v>
      </c>
    </row>
    <row r="121" s="1" customFormat="1">
      <c r="B121" s="47"/>
      <c r="C121" s="75"/>
      <c r="D121" s="250" t="s">
        <v>1646</v>
      </c>
      <c r="E121" s="75"/>
      <c r="F121" s="309" t="s">
        <v>1957</v>
      </c>
      <c r="G121" s="75"/>
      <c r="H121" s="75"/>
      <c r="I121" s="204"/>
      <c r="J121" s="75"/>
      <c r="K121" s="75"/>
      <c r="L121" s="73"/>
      <c r="M121" s="310"/>
      <c r="N121" s="48"/>
      <c r="O121" s="48"/>
      <c r="P121" s="48"/>
      <c r="Q121" s="48"/>
      <c r="R121" s="48"/>
      <c r="S121" s="48"/>
      <c r="T121" s="96"/>
      <c r="AT121" s="25" t="s">
        <v>1646</v>
      </c>
      <c r="AU121" s="25" t="s">
        <v>81</v>
      </c>
    </row>
    <row r="122" s="12" customFormat="1">
      <c r="B122" s="248"/>
      <c r="C122" s="249"/>
      <c r="D122" s="250" t="s">
        <v>160</v>
      </c>
      <c r="E122" s="251" t="s">
        <v>21</v>
      </c>
      <c r="F122" s="252" t="s">
        <v>1958</v>
      </c>
      <c r="G122" s="249"/>
      <c r="H122" s="253">
        <v>100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160</v>
      </c>
      <c r="AU122" s="259" t="s">
        <v>81</v>
      </c>
      <c r="AV122" s="12" t="s">
        <v>81</v>
      </c>
      <c r="AW122" s="12" t="s">
        <v>35</v>
      </c>
      <c r="AX122" s="12" t="s">
        <v>78</v>
      </c>
      <c r="AY122" s="259" t="s">
        <v>150</v>
      </c>
    </row>
    <row r="123" s="14" customFormat="1">
      <c r="B123" s="271"/>
      <c r="C123" s="272"/>
      <c r="D123" s="250" t="s">
        <v>160</v>
      </c>
      <c r="E123" s="273" t="s">
        <v>21</v>
      </c>
      <c r="F123" s="274" t="s">
        <v>1959</v>
      </c>
      <c r="G123" s="272"/>
      <c r="H123" s="273" t="s">
        <v>21</v>
      </c>
      <c r="I123" s="275"/>
      <c r="J123" s="272"/>
      <c r="K123" s="272"/>
      <c r="L123" s="276"/>
      <c r="M123" s="277"/>
      <c r="N123" s="278"/>
      <c r="O123" s="278"/>
      <c r="P123" s="278"/>
      <c r="Q123" s="278"/>
      <c r="R123" s="278"/>
      <c r="S123" s="278"/>
      <c r="T123" s="279"/>
      <c r="AT123" s="280" t="s">
        <v>160</v>
      </c>
      <c r="AU123" s="280" t="s">
        <v>81</v>
      </c>
      <c r="AV123" s="14" t="s">
        <v>78</v>
      </c>
      <c r="AW123" s="14" t="s">
        <v>35</v>
      </c>
      <c r="AX123" s="14" t="s">
        <v>71</v>
      </c>
      <c r="AY123" s="280" t="s">
        <v>150</v>
      </c>
    </row>
    <row r="124" s="1" customFormat="1" ht="25.5" customHeight="1">
      <c r="B124" s="47"/>
      <c r="C124" s="236" t="s">
        <v>216</v>
      </c>
      <c r="D124" s="236" t="s">
        <v>153</v>
      </c>
      <c r="E124" s="237" t="s">
        <v>1960</v>
      </c>
      <c r="F124" s="238" t="s">
        <v>1961</v>
      </c>
      <c r="G124" s="239" t="s">
        <v>297</v>
      </c>
      <c r="H124" s="240">
        <v>314</v>
      </c>
      <c r="I124" s="241"/>
      <c r="J124" s="242">
        <f>ROUND(I124*H124,2)</f>
        <v>0</v>
      </c>
      <c r="K124" s="238" t="s">
        <v>157</v>
      </c>
      <c r="L124" s="73"/>
      <c r="M124" s="243" t="s">
        <v>21</v>
      </c>
      <c r="N124" s="244" t="s">
        <v>42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599</v>
      </c>
      <c r="AT124" s="25" t="s">
        <v>153</v>
      </c>
      <c r="AU124" s="25" t="s">
        <v>81</v>
      </c>
      <c r="AY124" s="25" t="s">
        <v>150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78</v>
      </c>
      <c r="BK124" s="247">
        <f>ROUND(I124*H124,2)</f>
        <v>0</v>
      </c>
      <c r="BL124" s="25" t="s">
        <v>599</v>
      </c>
      <c r="BM124" s="25" t="s">
        <v>1962</v>
      </c>
    </row>
    <row r="125" s="1" customFormat="1">
      <c r="B125" s="47"/>
      <c r="C125" s="75"/>
      <c r="D125" s="250" t="s">
        <v>1646</v>
      </c>
      <c r="E125" s="75"/>
      <c r="F125" s="309" t="s">
        <v>1734</v>
      </c>
      <c r="G125" s="75"/>
      <c r="H125" s="75"/>
      <c r="I125" s="204"/>
      <c r="J125" s="75"/>
      <c r="K125" s="75"/>
      <c r="L125" s="73"/>
      <c r="M125" s="310"/>
      <c r="N125" s="48"/>
      <c r="O125" s="48"/>
      <c r="P125" s="48"/>
      <c r="Q125" s="48"/>
      <c r="R125" s="48"/>
      <c r="S125" s="48"/>
      <c r="T125" s="96"/>
      <c r="AT125" s="25" t="s">
        <v>1646</v>
      </c>
      <c r="AU125" s="25" t="s">
        <v>81</v>
      </c>
    </row>
    <row r="126" s="12" customFormat="1">
      <c r="B126" s="248"/>
      <c r="C126" s="249"/>
      <c r="D126" s="250" t="s">
        <v>160</v>
      </c>
      <c r="E126" s="251" t="s">
        <v>21</v>
      </c>
      <c r="F126" s="252" t="s">
        <v>1963</v>
      </c>
      <c r="G126" s="249"/>
      <c r="H126" s="253">
        <v>314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160</v>
      </c>
      <c r="AU126" s="259" t="s">
        <v>81</v>
      </c>
      <c r="AV126" s="12" t="s">
        <v>81</v>
      </c>
      <c r="AW126" s="12" t="s">
        <v>35</v>
      </c>
      <c r="AX126" s="12" t="s">
        <v>71</v>
      </c>
      <c r="AY126" s="259" t="s">
        <v>150</v>
      </c>
    </row>
    <row r="127" s="13" customFormat="1">
      <c r="B127" s="260"/>
      <c r="C127" s="261"/>
      <c r="D127" s="250" t="s">
        <v>160</v>
      </c>
      <c r="E127" s="262" t="s">
        <v>21</v>
      </c>
      <c r="F127" s="263" t="s">
        <v>164</v>
      </c>
      <c r="G127" s="261"/>
      <c r="H127" s="264">
        <v>314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160</v>
      </c>
      <c r="AU127" s="270" t="s">
        <v>81</v>
      </c>
      <c r="AV127" s="13" t="s">
        <v>158</v>
      </c>
      <c r="AW127" s="13" t="s">
        <v>35</v>
      </c>
      <c r="AX127" s="13" t="s">
        <v>78</v>
      </c>
      <c r="AY127" s="270" t="s">
        <v>150</v>
      </c>
    </row>
    <row r="128" s="1" customFormat="1" ht="16.5" customHeight="1">
      <c r="B128" s="47"/>
      <c r="C128" s="236" t="s">
        <v>220</v>
      </c>
      <c r="D128" s="236" t="s">
        <v>153</v>
      </c>
      <c r="E128" s="237" t="s">
        <v>1964</v>
      </c>
      <c r="F128" s="238" t="s">
        <v>1965</v>
      </c>
      <c r="G128" s="239" t="s">
        <v>156</v>
      </c>
      <c r="H128" s="240">
        <v>4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599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599</v>
      </c>
      <c r="BM128" s="25" t="s">
        <v>1966</v>
      </c>
    </row>
    <row r="129" s="1" customFormat="1">
      <c r="B129" s="47"/>
      <c r="C129" s="75"/>
      <c r="D129" s="250" t="s">
        <v>1646</v>
      </c>
      <c r="E129" s="75"/>
      <c r="F129" s="309" t="s">
        <v>1967</v>
      </c>
      <c r="G129" s="75"/>
      <c r="H129" s="75"/>
      <c r="I129" s="204"/>
      <c r="J129" s="75"/>
      <c r="K129" s="75"/>
      <c r="L129" s="73"/>
      <c r="M129" s="310"/>
      <c r="N129" s="48"/>
      <c r="O129" s="48"/>
      <c r="P129" s="48"/>
      <c r="Q129" s="48"/>
      <c r="R129" s="48"/>
      <c r="S129" s="48"/>
      <c r="T129" s="96"/>
      <c r="AT129" s="25" t="s">
        <v>1646</v>
      </c>
      <c r="AU129" s="25" t="s">
        <v>81</v>
      </c>
    </row>
    <row r="130" s="1" customFormat="1" ht="25.5" customHeight="1">
      <c r="B130" s="47"/>
      <c r="C130" s="285" t="s">
        <v>224</v>
      </c>
      <c r="D130" s="285" t="s">
        <v>329</v>
      </c>
      <c r="E130" s="286" t="s">
        <v>1968</v>
      </c>
      <c r="F130" s="287" t="s">
        <v>1969</v>
      </c>
      <c r="G130" s="288" t="s">
        <v>1696</v>
      </c>
      <c r="H130" s="289">
        <v>4</v>
      </c>
      <c r="I130" s="290"/>
      <c r="J130" s="291">
        <f>ROUND(I130*H130,2)</f>
        <v>0</v>
      </c>
      <c r="K130" s="287" t="s">
        <v>21</v>
      </c>
      <c r="L130" s="292"/>
      <c r="M130" s="293" t="s">
        <v>21</v>
      </c>
      <c r="N130" s="294" t="s">
        <v>42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5" t="s">
        <v>1740</v>
      </c>
      <c r="AT130" s="25" t="s">
        <v>329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599</v>
      </c>
      <c r="BM130" s="25" t="s">
        <v>1970</v>
      </c>
    </row>
    <row r="131" s="1" customFormat="1" ht="16.5" customHeight="1">
      <c r="B131" s="47"/>
      <c r="C131" s="236" t="s">
        <v>10</v>
      </c>
      <c r="D131" s="236" t="s">
        <v>153</v>
      </c>
      <c r="E131" s="237" t="s">
        <v>1971</v>
      </c>
      <c r="F131" s="238" t="s">
        <v>1972</v>
      </c>
      <c r="G131" s="239" t="s">
        <v>156</v>
      </c>
      <c r="H131" s="240">
        <v>2</v>
      </c>
      <c r="I131" s="241"/>
      <c r="J131" s="242">
        <f>ROUND(I131*H131,2)</f>
        <v>0</v>
      </c>
      <c r="K131" s="238" t="s">
        <v>157</v>
      </c>
      <c r="L131" s="73"/>
      <c r="M131" s="243" t="s">
        <v>21</v>
      </c>
      <c r="N131" s="244" t="s">
        <v>42</v>
      </c>
      <c r="O131" s="48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5" t="s">
        <v>599</v>
      </c>
      <c r="AT131" s="25" t="s">
        <v>153</v>
      </c>
      <c r="AU131" s="25" t="s">
        <v>81</v>
      </c>
      <c r="AY131" s="25" t="s">
        <v>150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5" t="s">
        <v>78</v>
      </c>
      <c r="BK131" s="247">
        <f>ROUND(I131*H131,2)</f>
        <v>0</v>
      </c>
      <c r="BL131" s="25" t="s">
        <v>599</v>
      </c>
      <c r="BM131" s="25" t="s">
        <v>1973</v>
      </c>
    </row>
    <row r="132" s="1" customFormat="1" ht="16.5" customHeight="1">
      <c r="B132" s="47"/>
      <c r="C132" s="285" t="s">
        <v>231</v>
      </c>
      <c r="D132" s="285" t="s">
        <v>329</v>
      </c>
      <c r="E132" s="286" t="s">
        <v>1974</v>
      </c>
      <c r="F132" s="287" t="s">
        <v>1975</v>
      </c>
      <c r="G132" s="288" t="s">
        <v>156</v>
      </c>
      <c r="H132" s="289">
        <v>2</v>
      </c>
      <c r="I132" s="290"/>
      <c r="J132" s="291">
        <f>ROUND(I132*H132,2)</f>
        <v>0</v>
      </c>
      <c r="K132" s="287" t="s">
        <v>21</v>
      </c>
      <c r="L132" s="292"/>
      <c r="M132" s="293" t="s">
        <v>21</v>
      </c>
      <c r="N132" s="294" t="s">
        <v>42</v>
      </c>
      <c r="O132" s="48"/>
      <c r="P132" s="245">
        <f>O132*H132</f>
        <v>0</v>
      </c>
      <c r="Q132" s="245">
        <v>0.025000000000000001</v>
      </c>
      <c r="R132" s="245">
        <f>Q132*H132</f>
        <v>0.050000000000000003</v>
      </c>
      <c r="S132" s="245">
        <v>0</v>
      </c>
      <c r="T132" s="246">
        <f>S132*H132</f>
        <v>0</v>
      </c>
      <c r="AR132" s="25" t="s">
        <v>1740</v>
      </c>
      <c r="AT132" s="25" t="s">
        <v>329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599</v>
      </c>
      <c r="BM132" s="25" t="s">
        <v>1976</v>
      </c>
    </row>
    <row r="133" s="1" customFormat="1" ht="51" customHeight="1">
      <c r="B133" s="47"/>
      <c r="C133" s="236" t="s">
        <v>335</v>
      </c>
      <c r="D133" s="236" t="s">
        <v>153</v>
      </c>
      <c r="E133" s="237" t="s">
        <v>1977</v>
      </c>
      <c r="F133" s="238" t="s">
        <v>1978</v>
      </c>
      <c r="G133" s="239" t="s">
        <v>156</v>
      </c>
      <c r="H133" s="240">
        <v>1</v>
      </c>
      <c r="I133" s="241"/>
      <c r="J133" s="242">
        <f>ROUND(I133*H133,2)</f>
        <v>0</v>
      </c>
      <c r="K133" s="238" t="s">
        <v>157</v>
      </c>
      <c r="L133" s="73"/>
      <c r="M133" s="243" t="s">
        <v>21</v>
      </c>
      <c r="N133" s="244" t="s">
        <v>42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5" t="s">
        <v>599</v>
      </c>
      <c r="AT133" s="25" t="s">
        <v>153</v>
      </c>
      <c r="AU133" s="25" t="s">
        <v>81</v>
      </c>
      <c r="AY133" s="25" t="s">
        <v>150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5" t="s">
        <v>78</v>
      </c>
      <c r="BK133" s="247">
        <f>ROUND(I133*H133,2)</f>
        <v>0</v>
      </c>
      <c r="BL133" s="25" t="s">
        <v>599</v>
      </c>
      <c r="BM133" s="25" t="s">
        <v>1979</v>
      </c>
    </row>
    <row r="134" s="11" customFormat="1" ht="29.88" customHeight="1">
      <c r="B134" s="220"/>
      <c r="C134" s="221"/>
      <c r="D134" s="222" t="s">
        <v>70</v>
      </c>
      <c r="E134" s="234" t="s">
        <v>1791</v>
      </c>
      <c r="F134" s="234" t="s">
        <v>1792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SUM(P135:P183)</f>
        <v>0</v>
      </c>
      <c r="Q134" s="228"/>
      <c r="R134" s="229">
        <f>SUM(R135:R183)</f>
        <v>12.327136999999999</v>
      </c>
      <c r="S134" s="228"/>
      <c r="T134" s="230">
        <f>SUM(T135:T183)</f>
        <v>0</v>
      </c>
      <c r="AR134" s="231" t="s">
        <v>170</v>
      </c>
      <c r="AT134" s="232" t="s">
        <v>70</v>
      </c>
      <c r="AU134" s="232" t="s">
        <v>78</v>
      </c>
      <c r="AY134" s="231" t="s">
        <v>150</v>
      </c>
      <c r="BK134" s="233">
        <f>SUM(BK135:BK183)</f>
        <v>0</v>
      </c>
    </row>
    <row r="135" s="1" customFormat="1" ht="25.5" customHeight="1">
      <c r="B135" s="47"/>
      <c r="C135" s="236" t="s">
        <v>339</v>
      </c>
      <c r="D135" s="236" t="s">
        <v>153</v>
      </c>
      <c r="E135" s="237" t="s">
        <v>1798</v>
      </c>
      <c r="F135" s="238" t="s">
        <v>1799</v>
      </c>
      <c r="G135" s="239" t="s">
        <v>252</v>
      </c>
      <c r="H135" s="240">
        <v>10.25</v>
      </c>
      <c r="I135" s="241"/>
      <c r="J135" s="242">
        <f>ROUND(I135*H135,2)</f>
        <v>0</v>
      </c>
      <c r="K135" s="238" t="s">
        <v>157</v>
      </c>
      <c r="L135" s="73"/>
      <c r="M135" s="243" t="s">
        <v>21</v>
      </c>
      <c r="N135" s="244" t="s">
        <v>42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599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599</v>
      </c>
      <c r="BM135" s="25" t="s">
        <v>1980</v>
      </c>
    </row>
    <row r="136" s="12" customFormat="1">
      <c r="B136" s="248"/>
      <c r="C136" s="249"/>
      <c r="D136" s="250" t="s">
        <v>160</v>
      </c>
      <c r="E136" s="251" t="s">
        <v>21</v>
      </c>
      <c r="F136" s="252" t="s">
        <v>1981</v>
      </c>
      <c r="G136" s="249"/>
      <c r="H136" s="253">
        <v>10.25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160</v>
      </c>
      <c r="AU136" s="259" t="s">
        <v>81</v>
      </c>
      <c r="AV136" s="12" t="s">
        <v>81</v>
      </c>
      <c r="AW136" s="12" t="s">
        <v>35</v>
      </c>
      <c r="AX136" s="12" t="s">
        <v>71</v>
      </c>
      <c r="AY136" s="259" t="s">
        <v>150</v>
      </c>
    </row>
    <row r="137" s="13" customFormat="1">
      <c r="B137" s="260"/>
      <c r="C137" s="261"/>
      <c r="D137" s="250" t="s">
        <v>160</v>
      </c>
      <c r="E137" s="262" t="s">
        <v>21</v>
      </c>
      <c r="F137" s="263" t="s">
        <v>164</v>
      </c>
      <c r="G137" s="261"/>
      <c r="H137" s="264">
        <v>10.25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160</v>
      </c>
      <c r="AU137" s="270" t="s">
        <v>81</v>
      </c>
      <c r="AV137" s="13" t="s">
        <v>158</v>
      </c>
      <c r="AW137" s="13" t="s">
        <v>35</v>
      </c>
      <c r="AX137" s="13" t="s">
        <v>78</v>
      </c>
      <c r="AY137" s="270" t="s">
        <v>150</v>
      </c>
    </row>
    <row r="138" s="1" customFormat="1" ht="25.5" customHeight="1">
      <c r="B138" s="47"/>
      <c r="C138" s="236" t="s">
        <v>343</v>
      </c>
      <c r="D138" s="236" t="s">
        <v>153</v>
      </c>
      <c r="E138" s="237" t="s">
        <v>1793</v>
      </c>
      <c r="F138" s="238" t="s">
        <v>1794</v>
      </c>
      <c r="G138" s="239" t="s">
        <v>297</v>
      </c>
      <c r="H138" s="240">
        <v>41</v>
      </c>
      <c r="I138" s="241"/>
      <c r="J138" s="242">
        <f>ROUND(I138*H138,2)</f>
        <v>0</v>
      </c>
      <c r="K138" s="238" t="s">
        <v>157</v>
      </c>
      <c r="L138" s="73"/>
      <c r="M138" s="243" t="s">
        <v>21</v>
      </c>
      <c r="N138" s="244" t="s">
        <v>42</v>
      </c>
      <c r="O138" s="48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5" t="s">
        <v>599</v>
      </c>
      <c r="AT138" s="25" t="s">
        <v>153</v>
      </c>
      <c r="AU138" s="25" t="s">
        <v>81</v>
      </c>
      <c r="AY138" s="25" t="s">
        <v>150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5" t="s">
        <v>78</v>
      </c>
      <c r="BK138" s="247">
        <f>ROUND(I138*H138,2)</f>
        <v>0</v>
      </c>
      <c r="BL138" s="25" t="s">
        <v>599</v>
      </c>
      <c r="BM138" s="25" t="s">
        <v>1982</v>
      </c>
    </row>
    <row r="139" s="1" customFormat="1">
      <c r="B139" s="47"/>
      <c r="C139" s="75"/>
      <c r="D139" s="250" t="s">
        <v>1646</v>
      </c>
      <c r="E139" s="75"/>
      <c r="F139" s="309" t="s">
        <v>1796</v>
      </c>
      <c r="G139" s="75"/>
      <c r="H139" s="75"/>
      <c r="I139" s="204"/>
      <c r="J139" s="75"/>
      <c r="K139" s="75"/>
      <c r="L139" s="73"/>
      <c r="M139" s="310"/>
      <c r="N139" s="48"/>
      <c r="O139" s="48"/>
      <c r="P139" s="48"/>
      <c r="Q139" s="48"/>
      <c r="R139" s="48"/>
      <c r="S139" s="48"/>
      <c r="T139" s="96"/>
      <c r="AT139" s="25" t="s">
        <v>1646</v>
      </c>
      <c r="AU139" s="25" t="s">
        <v>81</v>
      </c>
    </row>
    <row r="140" s="12" customFormat="1">
      <c r="B140" s="248"/>
      <c r="C140" s="249"/>
      <c r="D140" s="250" t="s">
        <v>160</v>
      </c>
      <c r="E140" s="251" t="s">
        <v>21</v>
      </c>
      <c r="F140" s="252" t="s">
        <v>1983</v>
      </c>
      <c r="G140" s="249"/>
      <c r="H140" s="253">
        <v>41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160</v>
      </c>
      <c r="AU140" s="259" t="s">
        <v>81</v>
      </c>
      <c r="AV140" s="12" t="s">
        <v>81</v>
      </c>
      <c r="AW140" s="12" t="s">
        <v>35</v>
      </c>
      <c r="AX140" s="12" t="s">
        <v>71</v>
      </c>
      <c r="AY140" s="259" t="s">
        <v>150</v>
      </c>
    </row>
    <row r="141" s="13" customFormat="1">
      <c r="B141" s="260"/>
      <c r="C141" s="261"/>
      <c r="D141" s="250" t="s">
        <v>160</v>
      </c>
      <c r="E141" s="262" t="s">
        <v>21</v>
      </c>
      <c r="F141" s="263" t="s">
        <v>164</v>
      </c>
      <c r="G141" s="261"/>
      <c r="H141" s="264">
        <v>41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160</v>
      </c>
      <c r="AU141" s="270" t="s">
        <v>81</v>
      </c>
      <c r="AV141" s="13" t="s">
        <v>158</v>
      </c>
      <c r="AW141" s="13" t="s">
        <v>35</v>
      </c>
      <c r="AX141" s="13" t="s">
        <v>78</v>
      </c>
      <c r="AY141" s="270" t="s">
        <v>150</v>
      </c>
    </row>
    <row r="142" s="1" customFormat="1" ht="51" customHeight="1">
      <c r="B142" s="47"/>
      <c r="C142" s="236" t="s">
        <v>349</v>
      </c>
      <c r="D142" s="236" t="s">
        <v>153</v>
      </c>
      <c r="E142" s="237" t="s">
        <v>1805</v>
      </c>
      <c r="F142" s="238" t="s">
        <v>1806</v>
      </c>
      <c r="G142" s="239" t="s">
        <v>297</v>
      </c>
      <c r="H142" s="240">
        <v>16</v>
      </c>
      <c r="I142" s="241"/>
      <c r="J142" s="242">
        <f>ROUND(I142*H142,2)</f>
        <v>0</v>
      </c>
      <c r="K142" s="238" t="s">
        <v>157</v>
      </c>
      <c r="L142" s="73"/>
      <c r="M142" s="243" t="s">
        <v>21</v>
      </c>
      <c r="N142" s="244" t="s">
        <v>42</v>
      </c>
      <c r="O142" s="48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5" t="s">
        <v>599</v>
      </c>
      <c r="AT142" s="25" t="s">
        <v>153</v>
      </c>
      <c r="AU142" s="25" t="s">
        <v>81</v>
      </c>
      <c r="AY142" s="25" t="s">
        <v>150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5" t="s">
        <v>78</v>
      </c>
      <c r="BK142" s="247">
        <f>ROUND(I142*H142,2)</f>
        <v>0</v>
      </c>
      <c r="BL142" s="25" t="s">
        <v>599</v>
      </c>
      <c r="BM142" s="25" t="s">
        <v>1984</v>
      </c>
    </row>
    <row r="143" s="12" customFormat="1">
      <c r="B143" s="248"/>
      <c r="C143" s="249"/>
      <c r="D143" s="250" t="s">
        <v>160</v>
      </c>
      <c r="E143" s="251" t="s">
        <v>21</v>
      </c>
      <c r="F143" s="252" t="s">
        <v>1985</v>
      </c>
      <c r="G143" s="249"/>
      <c r="H143" s="253">
        <v>16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160</v>
      </c>
      <c r="AU143" s="259" t="s">
        <v>81</v>
      </c>
      <c r="AV143" s="12" t="s">
        <v>81</v>
      </c>
      <c r="AW143" s="12" t="s">
        <v>35</v>
      </c>
      <c r="AX143" s="12" t="s">
        <v>71</v>
      </c>
      <c r="AY143" s="259" t="s">
        <v>150</v>
      </c>
    </row>
    <row r="144" s="13" customFormat="1">
      <c r="B144" s="260"/>
      <c r="C144" s="261"/>
      <c r="D144" s="250" t="s">
        <v>160</v>
      </c>
      <c r="E144" s="262" t="s">
        <v>21</v>
      </c>
      <c r="F144" s="263" t="s">
        <v>164</v>
      </c>
      <c r="G144" s="261"/>
      <c r="H144" s="264">
        <v>16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AT144" s="270" t="s">
        <v>160</v>
      </c>
      <c r="AU144" s="270" t="s">
        <v>81</v>
      </c>
      <c r="AV144" s="13" t="s">
        <v>158</v>
      </c>
      <c r="AW144" s="13" t="s">
        <v>35</v>
      </c>
      <c r="AX144" s="13" t="s">
        <v>78</v>
      </c>
      <c r="AY144" s="270" t="s">
        <v>150</v>
      </c>
    </row>
    <row r="145" s="1" customFormat="1" ht="25.5" customHeight="1">
      <c r="B145" s="47"/>
      <c r="C145" s="236" t="s">
        <v>9</v>
      </c>
      <c r="D145" s="236" t="s">
        <v>153</v>
      </c>
      <c r="E145" s="237" t="s">
        <v>1986</v>
      </c>
      <c r="F145" s="238" t="s">
        <v>1987</v>
      </c>
      <c r="G145" s="239" t="s">
        <v>297</v>
      </c>
      <c r="H145" s="240">
        <v>16</v>
      </c>
      <c r="I145" s="241"/>
      <c r="J145" s="242">
        <f>ROUND(I145*H145,2)</f>
        <v>0</v>
      </c>
      <c r="K145" s="238" t="s">
        <v>157</v>
      </c>
      <c r="L145" s="73"/>
      <c r="M145" s="243" t="s">
        <v>21</v>
      </c>
      <c r="N145" s="244" t="s">
        <v>42</v>
      </c>
      <c r="O145" s="48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5" t="s">
        <v>599</v>
      </c>
      <c r="AT145" s="25" t="s">
        <v>153</v>
      </c>
      <c r="AU145" s="25" t="s">
        <v>81</v>
      </c>
      <c r="AY145" s="25" t="s">
        <v>150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5" t="s">
        <v>78</v>
      </c>
      <c r="BK145" s="247">
        <f>ROUND(I145*H145,2)</f>
        <v>0</v>
      </c>
      <c r="BL145" s="25" t="s">
        <v>599</v>
      </c>
      <c r="BM145" s="25" t="s">
        <v>1988</v>
      </c>
    </row>
    <row r="146" s="12" customFormat="1">
      <c r="B146" s="248"/>
      <c r="C146" s="249"/>
      <c r="D146" s="250" t="s">
        <v>160</v>
      </c>
      <c r="E146" s="251" t="s">
        <v>21</v>
      </c>
      <c r="F146" s="252" t="s">
        <v>1985</v>
      </c>
      <c r="G146" s="249"/>
      <c r="H146" s="253">
        <v>16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160</v>
      </c>
      <c r="AU146" s="259" t="s">
        <v>81</v>
      </c>
      <c r="AV146" s="12" t="s">
        <v>81</v>
      </c>
      <c r="AW146" s="12" t="s">
        <v>35</v>
      </c>
      <c r="AX146" s="12" t="s">
        <v>78</v>
      </c>
      <c r="AY146" s="259" t="s">
        <v>150</v>
      </c>
    </row>
    <row r="147" s="1" customFormat="1" ht="38.25" customHeight="1">
      <c r="B147" s="47"/>
      <c r="C147" s="236" t="s">
        <v>359</v>
      </c>
      <c r="D147" s="236" t="s">
        <v>153</v>
      </c>
      <c r="E147" s="237" t="s">
        <v>1989</v>
      </c>
      <c r="F147" s="238" t="s">
        <v>1990</v>
      </c>
      <c r="G147" s="239" t="s">
        <v>297</v>
      </c>
      <c r="H147" s="240">
        <v>16</v>
      </c>
      <c r="I147" s="241"/>
      <c r="J147" s="242">
        <f>ROUND(I147*H147,2)</f>
        <v>0</v>
      </c>
      <c r="K147" s="238" t="s">
        <v>157</v>
      </c>
      <c r="L147" s="73"/>
      <c r="M147" s="243" t="s">
        <v>21</v>
      </c>
      <c r="N147" s="244" t="s">
        <v>42</v>
      </c>
      <c r="O147" s="48"/>
      <c r="P147" s="245">
        <f>O147*H147</f>
        <v>0</v>
      </c>
      <c r="Q147" s="245">
        <v>0.14099999999999999</v>
      </c>
      <c r="R147" s="245">
        <f>Q147*H147</f>
        <v>2.2559999999999998</v>
      </c>
      <c r="S147" s="245">
        <v>0</v>
      </c>
      <c r="T147" s="246">
        <f>S147*H147</f>
        <v>0</v>
      </c>
      <c r="AR147" s="25" t="s">
        <v>599</v>
      </c>
      <c r="AT147" s="25" t="s">
        <v>153</v>
      </c>
      <c r="AU147" s="25" t="s">
        <v>81</v>
      </c>
      <c r="AY147" s="25" t="s">
        <v>150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5" t="s">
        <v>78</v>
      </c>
      <c r="BK147" s="247">
        <f>ROUND(I147*H147,2)</f>
        <v>0</v>
      </c>
      <c r="BL147" s="25" t="s">
        <v>599</v>
      </c>
      <c r="BM147" s="25" t="s">
        <v>1991</v>
      </c>
    </row>
    <row r="148" s="12" customFormat="1">
      <c r="B148" s="248"/>
      <c r="C148" s="249"/>
      <c r="D148" s="250" t="s">
        <v>160</v>
      </c>
      <c r="E148" s="251" t="s">
        <v>21</v>
      </c>
      <c r="F148" s="252" t="s">
        <v>1985</v>
      </c>
      <c r="G148" s="249"/>
      <c r="H148" s="253">
        <v>16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160</v>
      </c>
      <c r="AU148" s="259" t="s">
        <v>81</v>
      </c>
      <c r="AV148" s="12" t="s">
        <v>81</v>
      </c>
      <c r="AW148" s="12" t="s">
        <v>35</v>
      </c>
      <c r="AX148" s="12" t="s">
        <v>71</v>
      </c>
      <c r="AY148" s="259" t="s">
        <v>150</v>
      </c>
    </row>
    <row r="149" s="13" customFormat="1">
      <c r="B149" s="260"/>
      <c r="C149" s="261"/>
      <c r="D149" s="250" t="s">
        <v>160</v>
      </c>
      <c r="E149" s="262" t="s">
        <v>21</v>
      </c>
      <c r="F149" s="263" t="s">
        <v>164</v>
      </c>
      <c r="G149" s="261"/>
      <c r="H149" s="264">
        <v>16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160</v>
      </c>
      <c r="AU149" s="270" t="s">
        <v>81</v>
      </c>
      <c r="AV149" s="13" t="s">
        <v>158</v>
      </c>
      <c r="AW149" s="13" t="s">
        <v>35</v>
      </c>
      <c r="AX149" s="13" t="s">
        <v>78</v>
      </c>
      <c r="AY149" s="270" t="s">
        <v>150</v>
      </c>
    </row>
    <row r="150" s="1" customFormat="1" ht="16.5" customHeight="1">
      <c r="B150" s="47"/>
      <c r="C150" s="285" t="s">
        <v>365</v>
      </c>
      <c r="D150" s="285" t="s">
        <v>329</v>
      </c>
      <c r="E150" s="286" t="s">
        <v>1992</v>
      </c>
      <c r="F150" s="287" t="s">
        <v>1993</v>
      </c>
      <c r="G150" s="288" t="s">
        <v>332</v>
      </c>
      <c r="H150" s="289">
        <v>2.2400000000000002</v>
      </c>
      <c r="I150" s="290"/>
      <c r="J150" s="291">
        <f>ROUND(I150*H150,2)</f>
        <v>0</v>
      </c>
      <c r="K150" s="287" t="s">
        <v>157</v>
      </c>
      <c r="L150" s="292"/>
      <c r="M150" s="293" t="s">
        <v>21</v>
      </c>
      <c r="N150" s="294" t="s">
        <v>42</v>
      </c>
      <c r="O150" s="48"/>
      <c r="P150" s="245">
        <f>O150*H150</f>
        <v>0</v>
      </c>
      <c r="Q150" s="245">
        <v>1</v>
      </c>
      <c r="R150" s="245">
        <f>Q150*H150</f>
        <v>2.2400000000000002</v>
      </c>
      <c r="S150" s="245">
        <v>0</v>
      </c>
      <c r="T150" s="246">
        <f>S150*H150</f>
        <v>0</v>
      </c>
      <c r="AR150" s="25" t="s">
        <v>1740</v>
      </c>
      <c r="AT150" s="25" t="s">
        <v>329</v>
      </c>
      <c r="AU150" s="25" t="s">
        <v>81</v>
      </c>
      <c r="AY150" s="25" t="s">
        <v>150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5" t="s">
        <v>78</v>
      </c>
      <c r="BK150" s="247">
        <f>ROUND(I150*H150,2)</f>
        <v>0</v>
      </c>
      <c r="BL150" s="25" t="s">
        <v>599</v>
      </c>
      <c r="BM150" s="25" t="s">
        <v>1994</v>
      </c>
    </row>
    <row r="151" s="12" customFormat="1">
      <c r="B151" s="248"/>
      <c r="C151" s="249"/>
      <c r="D151" s="250" t="s">
        <v>160</v>
      </c>
      <c r="E151" s="251" t="s">
        <v>21</v>
      </c>
      <c r="F151" s="252" t="s">
        <v>1995</v>
      </c>
      <c r="G151" s="249"/>
      <c r="H151" s="253">
        <v>2.2400000000000002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160</v>
      </c>
      <c r="AU151" s="259" t="s">
        <v>81</v>
      </c>
      <c r="AV151" s="12" t="s">
        <v>81</v>
      </c>
      <c r="AW151" s="12" t="s">
        <v>35</v>
      </c>
      <c r="AX151" s="12" t="s">
        <v>71</v>
      </c>
      <c r="AY151" s="259" t="s">
        <v>150</v>
      </c>
    </row>
    <row r="152" s="13" customFormat="1">
      <c r="B152" s="260"/>
      <c r="C152" s="261"/>
      <c r="D152" s="250" t="s">
        <v>160</v>
      </c>
      <c r="E152" s="262" t="s">
        <v>21</v>
      </c>
      <c r="F152" s="263" t="s">
        <v>164</v>
      </c>
      <c r="G152" s="261"/>
      <c r="H152" s="264">
        <v>2.2400000000000002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160</v>
      </c>
      <c r="AU152" s="270" t="s">
        <v>81</v>
      </c>
      <c r="AV152" s="13" t="s">
        <v>158</v>
      </c>
      <c r="AW152" s="13" t="s">
        <v>35</v>
      </c>
      <c r="AX152" s="13" t="s">
        <v>78</v>
      </c>
      <c r="AY152" s="270" t="s">
        <v>150</v>
      </c>
    </row>
    <row r="153" s="1" customFormat="1" ht="38.25" customHeight="1">
      <c r="B153" s="47"/>
      <c r="C153" s="236" t="s">
        <v>370</v>
      </c>
      <c r="D153" s="236" t="s">
        <v>153</v>
      </c>
      <c r="E153" s="237" t="s">
        <v>1996</v>
      </c>
      <c r="F153" s="238" t="s">
        <v>1997</v>
      </c>
      <c r="G153" s="239" t="s">
        <v>297</v>
      </c>
      <c r="H153" s="240">
        <v>16</v>
      </c>
      <c r="I153" s="241"/>
      <c r="J153" s="242">
        <f>ROUND(I153*H153,2)</f>
        <v>0</v>
      </c>
      <c r="K153" s="238" t="s">
        <v>157</v>
      </c>
      <c r="L153" s="73"/>
      <c r="M153" s="243" t="s">
        <v>21</v>
      </c>
      <c r="N153" s="244" t="s">
        <v>42</v>
      </c>
      <c r="O153" s="48"/>
      <c r="P153" s="245">
        <f>O153*H153</f>
        <v>0</v>
      </c>
      <c r="Q153" s="245">
        <v>9.0000000000000006E-05</v>
      </c>
      <c r="R153" s="245">
        <f>Q153*H153</f>
        <v>0.0014400000000000001</v>
      </c>
      <c r="S153" s="245">
        <v>0</v>
      </c>
      <c r="T153" s="246">
        <f>S153*H153</f>
        <v>0</v>
      </c>
      <c r="AR153" s="25" t="s">
        <v>599</v>
      </c>
      <c r="AT153" s="25" t="s">
        <v>153</v>
      </c>
      <c r="AU153" s="25" t="s">
        <v>81</v>
      </c>
      <c r="AY153" s="25" t="s">
        <v>150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5" t="s">
        <v>78</v>
      </c>
      <c r="BK153" s="247">
        <f>ROUND(I153*H153,2)</f>
        <v>0</v>
      </c>
      <c r="BL153" s="25" t="s">
        <v>599</v>
      </c>
      <c r="BM153" s="25" t="s">
        <v>1998</v>
      </c>
    </row>
    <row r="154" s="12" customFormat="1">
      <c r="B154" s="248"/>
      <c r="C154" s="249"/>
      <c r="D154" s="250" t="s">
        <v>160</v>
      </c>
      <c r="E154" s="251" t="s">
        <v>21</v>
      </c>
      <c r="F154" s="252" t="s">
        <v>1985</v>
      </c>
      <c r="G154" s="249"/>
      <c r="H154" s="253">
        <v>16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160</v>
      </c>
      <c r="AU154" s="259" t="s">
        <v>81</v>
      </c>
      <c r="AV154" s="12" t="s">
        <v>81</v>
      </c>
      <c r="AW154" s="12" t="s">
        <v>35</v>
      </c>
      <c r="AX154" s="12" t="s">
        <v>71</v>
      </c>
      <c r="AY154" s="259" t="s">
        <v>150</v>
      </c>
    </row>
    <row r="155" s="13" customFormat="1">
      <c r="B155" s="260"/>
      <c r="C155" s="261"/>
      <c r="D155" s="250" t="s">
        <v>160</v>
      </c>
      <c r="E155" s="262" t="s">
        <v>21</v>
      </c>
      <c r="F155" s="263" t="s">
        <v>164</v>
      </c>
      <c r="G155" s="261"/>
      <c r="H155" s="264">
        <v>16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160</v>
      </c>
      <c r="AU155" s="270" t="s">
        <v>81</v>
      </c>
      <c r="AV155" s="13" t="s">
        <v>158</v>
      </c>
      <c r="AW155" s="13" t="s">
        <v>35</v>
      </c>
      <c r="AX155" s="13" t="s">
        <v>78</v>
      </c>
      <c r="AY155" s="270" t="s">
        <v>150</v>
      </c>
    </row>
    <row r="156" s="1" customFormat="1" ht="16.5" customHeight="1">
      <c r="B156" s="47"/>
      <c r="C156" s="285" t="s">
        <v>375</v>
      </c>
      <c r="D156" s="285" t="s">
        <v>329</v>
      </c>
      <c r="E156" s="286" t="s">
        <v>1999</v>
      </c>
      <c r="F156" s="287" t="s">
        <v>2000</v>
      </c>
      <c r="G156" s="288" t="s">
        <v>297</v>
      </c>
      <c r="H156" s="289">
        <v>16</v>
      </c>
      <c r="I156" s="290"/>
      <c r="J156" s="291">
        <f>ROUND(I156*H156,2)</f>
        <v>0</v>
      </c>
      <c r="K156" s="287" t="s">
        <v>157</v>
      </c>
      <c r="L156" s="292"/>
      <c r="M156" s="293" t="s">
        <v>21</v>
      </c>
      <c r="N156" s="294" t="s">
        <v>42</v>
      </c>
      <c r="O156" s="48"/>
      <c r="P156" s="245">
        <f>O156*H156</f>
        <v>0</v>
      </c>
      <c r="Q156" s="245">
        <v>2.0000000000000002E-05</v>
      </c>
      <c r="R156" s="245">
        <f>Q156*H156</f>
        <v>0.00032000000000000003</v>
      </c>
      <c r="S156" s="245">
        <v>0</v>
      </c>
      <c r="T156" s="246">
        <f>S156*H156</f>
        <v>0</v>
      </c>
      <c r="AR156" s="25" t="s">
        <v>1740</v>
      </c>
      <c r="AT156" s="25" t="s">
        <v>329</v>
      </c>
      <c r="AU156" s="25" t="s">
        <v>81</v>
      </c>
      <c r="AY156" s="25" t="s">
        <v>150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5" t="s">
        <v>78</v>
      </c>
      <c r="BK156" s="247">
        <f>ROUND(I156*H156,2)</f>
        <v>0</v>
      </c>
      <c r="BL156" s="25" t="s">
        <v>599</v>
      </c>
      <c r="BM156" s="25" t="s">
        <v>2001</v>
      </c>
    </row>
    <row r="157" s="1" customFormat="1">
      <c r="B157" s="47"/>
      <c r="C157" s="75"/>
      <c r="D157" s="250" t="s">
        <v>1646</v>
      </c>
      <c r="E157" s="75"/>
      <c r="F157" s="309" t="s">
        <v>2002</v>
      </c>
      <c r="G157" s="75"/>
      <c r="H157" s="75"/>
      <c r="I157" s="204"/>
      <c r="J157" s="75"/>
      <c r="K157" s="75"/>
      <c r="L157" s="73"/>
      <c r="M157" s="310"/>
      <c r="N157" s="48"/>
      <c r="O157" s="48"/>
      <c r="P157" s="48"/>
      <c r="Q157" s="48"/>
      <c r="R157" s="48"/>
      <c r="S157" s="48"/>
      <c r="T157" s="96"/>
      <c r="AT157" s="25" t="s">
        <v>1646</v>
      </c>
      <c r="AU157" s="25" t="s">
        <v>81</v>
      </c>
    </row>
    <row r="158" s="12" customFormat="1">
      <c r="B158" s="248"/>
      <c r="C158" s="249"/>
      <c r="D158" s="250" t="s">
        <v>160</v>
      </c>
      <c r="E158" s="251" t="s">
        <v>21</v>
      </c>
      <c r="F158" s="252" t="s">
        <v>1985</v>
      </c>
      <c r="G158" s="249"/>
      <c r="H158" s="253">
        <v>16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160</v>
      </c>
      <c r="AU158" s="259" t="s">
        <v>81</v>
      </c>
      <c r="AV158" s="12" t="s">
        <v>81</v>
      </c>
      <c r="AW158" s="12" t="s">
        <v>35</v>
      </c>
      <c r="AX158" s="12" t="s">
        <v>78</v>
      </c>
      <c r="AY158" s="259" t="s">
        <v>150</v>
      </c>
    </row>
    <row r="159" s="1" customFormat="1" ht="16.5" customHeight="1">
      <c r="B159" s="47"/>
      <c r="C159" s="285" t="s">
        <v>381</v>
      </c>
      <c r="D159" s="285" t="s">
        <v>329</v>
      </c>
      <c r="E159" s="286" t="s">
        <v>1815</v>
      </c>
      <c r="F159" s="287" t="s">
        <v>1816</v>
      </c>
      <c r="G159" s="288" t="s">
        <v>156</v>
      </c>
      <c r="H159" s="289">
        <v>32</v>
      </c>
      <c r="I159" s="290"/>
      <c r="J159" s="291">
        <f>ROUND(I159*H159,2)</f>
        <v>0</v>
      </c>
      <c r="K159" s="287" t="s">
        <v>1641</v>
      </c>
      <c r="L159" s="292"/>
      <c r="M159" s="293" t="s">
        <v>21</v>
      </c>
      <c r="N159" s="294" t="s">
        <v>42</v>
      </c>
      <c r="O159" s="48"/>
      <c r="P159" s="245">
        <f>O159*H159</f>
        <v>0</v>
      </c>
      <c r="Q159" s="245">
        <v>0.0088000000000000005</v>
      </c>
      <c r="R159" s="245">
        <f>Q159*H159</f>
        <v>0.28160000000000002</v>
      </c>
      <c r="S159" s="245">
        <v>0</v>
      </c>
      <c r="T159" s="246">
        <f>S159*H159</f>
        <v>0</v>
      </c>
      <c r="AR159" s="25" t="s">
        <v>1740</v>
      </c>
      <c r="AT159" s="25" t="s">
        <v>329</v>
      </c>
      <c r="AU159" s="25" t="s">
        <v>81</v>
      </c>
      <c r="AY159" s="25" t="s">
        <v>150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5" t="s">
        <v>78</v>
      </c>
      <c r="BK159" s="247">
        <f>ROUND(I159*H159,2)</f>
        <v>0</v>
      </c>
      <c r="BL159" s="25" t="s">
        <v>599</v>
      </c>
      <c r="BM159" s="25" t="s">
        <v>2003</v>
      </c>
    </row>
    <row r="160" s="12" customFormat="1">
      <c r="B160" s="248"/>
      <c r="C160" s="249"/>
      <c r="D160" s="250" t="s">
        <v>160</v>
      </c>
      <c r="E160" s="251" t="s">
        <v>21</v>
      </c>
      <c r="F160" s="252" t="s">
        <v>2004</v>
      </c>
      <c r="G160" s="249"/>
      <c r="H160" s="253">
        <v>32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160</v>
      </c>
      <c r="AU160" s="259" t="s">
        <v>81</v>
      </c>
      <c r="AV160" s="12" t="s">
        <v>81</v>
      </c>
      <c r="AW160" s="12" t="s">
        <v>35</v>
      </c>
      <c r="AX160" s="12" t="s">
        <v>71</v>
      </c>
      <c r="AY160" s="259" t="s">
        <v>150</v>
      </c>
    </row>
    <row r="161" s="13" customFormat="1">
      <c r="B161" s="260"/>
      <c r="C161" s="261"/>
      <c r="D161" s="250" t="s">
        <v>160</v>
      </c>
      <c r="E161" s="262" t="s">
        <v>21</v>
      </c>
      <c r="F161" s="263" t="s">
        <v>164</v>
      </c>
      <c r="G161" s="261"/>
      <c r="H161" s="264">
        <v>32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160</v>
      </c>
      <c r="AU161" s="270" t="s">
        <v>81</v>
      </c>
      <c r="AV161" s="13" t="s">
        <v>158</v>
      </c>
      <c r="AW161" s="13" t="s">
        <v>35</v>
      </c>
      <c r="AX161" s="13" t="s">
        <v>78</v>
      </c>
      <c r="AY161" s="270" t="s">
        <v>150</v>
      </c>
    </row>
    <row r="162" s="1" customFormat="1" ht="51" customHeight="1">
      <c r="B162" s="47"/>
      <c r="C162" s="236" t="s">
        <v>386</v>
      </c>
      <c r="D162" s="236" t="s">
        <v>153</v>
      </c>
      <c r="E162" s="237" t="s">
        <v>2005</v>
      </c>
      <c r="F162" s="238" t="s">
        <v>2006</v>
      </c>
      <c r="G162" s="239" t="s">
        <v>297</v>
      </c>
      <c r="H162" s="240">
        <v>20.5</v>
      </c>
      <c r="I162" s="241"/>
      <c r="J162" s="242">
        <f>ROUND(I162*H162,2)</f>
        <v>0</v>
      </c>
      <c r="K162" s="238" t="s">
        <v>157</v>
      </c>
      <c r="L162" s="73"/>
      <c r="M162" s="243" t="s">
        <v>21</v>
      </c>
      <c r="N162" s="244" t="s">
        <v>42</v>
      </c>
      <c r="O162" s="48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5" t="s">
        <v>599</v>
      </c>
      <c r="AT162" s="25" t="s">
        <v>153</v>
      </c>
      <c r="AU162" s="25" t="s">
        <v>81</v>
      </c>
      <c r="AY162" s="25" t="s">
        <v>150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5" t="s">
        <v>78</v>
      </c>
      <c r="BK162" s="247">
        <f>ROUND(I162*H162,2)</f>
        <v>0</v>
      </c>
      <c r="BL162" s="25" t="s">
        <v>599</v>
      </c>
      <c r="BM162" s="25" t="s">
        <v>2007</v>
      </c>
    </row>
    <row r="163" s="12" customFormat="1">
      <c r="B163" s="248"/>
      <c r="C163" s="249"/>
      <c r="D163" s="250" t="s">
        <v>160</v>
      </c>
      <c r="E163" s="251" t="s">
        <v>21</v>
      </c>
      <c r="F163" s="252" t="s">
        <v>2008</v>
      </c>
      <c r="G163" s="249"/>
      <c r="H163" s="253">
        <v>20.5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160</v>
      </c>
      <c r="AU163" s="259" t="s">
        <v>81</v>
      </c>
      <c r="AV163" s="12" t="s">
        <v>81</v>
      </c>
      <c r="AW163" s="12" t="s">
        <v>35</v>
      </c>
      <c r="AX163" s="12" t="s">
        <v>71</v>
      </c>
      <c r="AY163" s="259" t="s">
        <v>150</v>
      </c>
    </row>
    <row r="164" s="13" customFormat="1">
      <c r="B164" s="260"/>
      <c r="C164" s="261"/>
      <c r="D164" s="250" t="s">
        <v>160</v>
      </c>
      <c r="E164" s="262" t="s">
        <v>21</v>
      </c>
      <c r="F164" s="263" t="s">
        <v>164</v>
      </c>
      <c r="G164" s="261"/>
      <c r="H164" s="264">
        <v>20.5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160</v>
      </c>
      <c r="AU164" s="270" t="s">
        <v>81</v>
      </c>
      <c r="AV164" s="13" t="s">
        <v>158</v>
      </c>
      <c r="AW164" s="13" t="s">
        <v>35</v>
      </c>
      <c r="AX164" s="13" t="s">
        <v>78</v>
      </c>
      <c r="AY164" s="270" t="s">
        <v>150</v>
      </c>
    </row>
    <row r="165" s="1" customFormat="1" ht="16.5" customHeight="1">
      <c r="B165" s="47"/>
      <c r="C165" s="285" t="s">
        <v>391</v>
      </c>
      <c r="D165" s="285" t="s">
        <v>329</v>
      </c>
      <c r="E165" s="286" t="s">
        <v>2009</v>
      </c>
      <c r="F165" s="287" t="s">
        <v>2010</v>
      </c>
      <c r="G165" s="288" t="s">
        <v>305</v>
      </c>
      <c r="H165" s="289">
        <v>1.0249999999999999</v>
      </c>
      <c r="I165" s="290"/>
      <c r="J165" s="291">
        <f>ROUND(I165*H165,2)</f>
        <v>0</v>
      </c>
      <c r="K165" s="287" t="s">
        <v>157</v>
      </c>
      <c r="L165" s="292"/>
      <c r="M165" s="293" t="s">
        <v>21</v>
      </c>
      <c r="N165" s="294" t="s">
        <v>42</v>
      </c>
      <c r="O165" s="48"/>
      <c r="P165" s="245">
        <f>O165*H165</f>
        <v>0</v>
      </c>
      <c r="Q165" s="245">
        <v>2.234</v>
      </c>
      <c r="R165" s="245">
        <f>Q165*H165</f>
        <v>2.2898499999999999</v>
      </c>
      <c r="S165" s="245">
        <v>0</v>
      </c>
      <c r="T165" s="246">
        <f>S165*H165</f>
        <v>0</v>
      </c>
      <c r="AR165" s="25" t="s">
        <v>1740</v>
      </c>
      <c r="AT165" s="25" t="s">
        <v>329</v>
      </c>
      <c r="AU165" s="25" t="s">
        <v>81</v>
      </c>
      <c r="AY165" s="25" t="s">
        <v>150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5" t="s">
        <v>78</v>
      </c>
      <c r="BK165" s="247">
        <f>ROUND(I165*H165,2)</f>
        <v>0</v>
      </c>
      <c r="BL165" s="25" t="s">
        <v>599</v>
      </c>
      <c r="BM165" s="25" t="s">
        <v>2011</v>
      </c>
    </row>
    <row r="166" s="12" customFormat="1">
      <c r="B166" s="248"/>
      <c r="C166" s="249"/>
      <c r="D166" s="250" t="s">
        <v>160</v>
      </c>
      <c r="E166" s="251" t="s">
        <v>21</v>
      </c>
      <c r="F166" s="252" t="s">
        <v>2012</v>
      </c>
      <c r="G166" s="249"/>
      <c r="H166" s="253">
        <v>1.0249999999999999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160</v>
      </c>
      <c r="AU166" s="259" t="s">
        <v>81</v>
      </c>
      <c r="AV166" s="12" t="s">
        <v>81</v>
      </c>
      <c r="AW166" s="12" t="s">
        <v>35</v>
      </c>
      <c r="AX166" s="12" t="s">
        <v>71</v>
      </c>
      <c r="AY166" s="259" t="s">
        <v>150</v>
      </c>
    </row>
    <row r="167" s="13" customFormat="1">
      <c r="B167" s="260"/>
      <c r="C167" s="261"/>
      <c r="D167" s="250" t="s">
        <v>160</v>
      </c>
      <c r="E167" s="262" t="s">
        <v>21</v>
      </c>
      <c r="F167" s="263" t="s">
        <v>164</v>
      </c>
      <c r="G167" s="261"/>
      <c r="H167" s="264">
        <v>1.0249999999999999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160</v>
      </c>
      <c r="AU167" s="270" t="s">
        <v>81</v>
      </c>
      <c r="AV167" s="13" t="s">
        <v>158</v>
      </c>
      <c r="AW167" s="13" t="s">
        <v>35</v>
      </c>
      <c r="AX167" s="13" t="s">
        <v>78</v>
      </c>
      <c r="AY167" s="270" t="s">
        <v>150</v>
      </c>
    </row>
    <row r="168" s="1" customFormat="1" ht="16.5" customHeight="1">
      <c r="B168" s="47"/>
      <c r="C168" s="285" t="s">
        <v>397</v>
      </c>
      <c r="D168" s="285" t="s">
        <v>329</v>
      </c>
      <c r="E168" s="286" t="s">
        <v>2013</v>
      </c>
      <c r="F168" s="287" t="s">
        <v>2014</v>
      </c>
      <c r="G168" s="288" t="s">
        <v>305</v>
      </c>
      <c r="H168" s="289">
        <v>2.153</v>
      </c>
      <c r="I168" s="290"/>
      <c r="J168" s="291">
        <f>ROUND(I168*H168,2)</f>
        <v>0</v>
      </c>
      <c r="K168" s="287" t="s">
        <v>157</v>
      </c>
      <c r="L168" s="292"/>
      <c r="M168" s="293" t="s">
        <v>21</v>
      </c>
      <c r="N168" s="294" t="s">
        <v>42</v>
      </c>
      <c r="O168" s="48"/>
      <c r="P168" s="245">
        <f>O168*H168</f>
        <v>0</v>
      </c>
      <c r="Q168" s="245">
        <v>2.4289999999999998</v>
      </c>
      <c r="R168" s="245">
        <f>Q168*H168</f>
        <v>5.2296369999999994</v>
      </c>
      <c r="S168" s="245">
        <v>0</v>
      </c>
      <c r="T168" s="246">
        <f>S168*H168</f>
        <v>0</v>
      </c>
      <c r="AR168" s="25" t="s">
        <v>1740</v>
      </c>
      <c r="AT168" s="25" t="s">
        <v>329</v>
      </c>
      <c r="AU168" s="25" t="s">
        <v>81</v>
      </c>
      <c r="AY168" s="25" t="s">
        <v>150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5" t="s">
        <v>78</v>
      </c>
      <c r="BK168" s="247">
        <f>ROUND(I168*H168,2)</f>
        <v>0</v>
      </c>
      <c r="BL168" s="25" t="s">
        <v>599</v>
      </c>
      <c r="BM168" s="25" t="s">
        <v>2015</v>
      </c>
    </row>
    <row r="169" s="12" customFormat="1">
      <c r="B169" s="248"/>
      <c r="C169" s="249"/>
      <c r="D169" s="250" t="s">
        <v>160</v>
      </c>
      <c r="E169" s="251" t="s">
        <v>21</v>
      </c>
      <c r="F169" s="252" t="s">
        <v>2016</v>
      </c>
      <c r="G169" s="249"/>
      <c r="H169" s="253">
        <v>2.153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160</v>
      </c>
      <c r="AU169" s="259" t="s">
        <v>81</v>
      </c>
      <c r="AV169" s="12" t="s">
        <v>81</v>
      </c>
      <c r="AW169" s="12" t="s">
        <v>35</v>
      </c>
      <c r="AX169" s="12" t="s">
        <v>71</v>
      </c>
      <c r="AY169" s="259" t="s">
        <v>150</v>
      </c>
    </row>
    <row r="170" s="13" customFormat="1">
      <c r="B170" s="260"/>
      <c r="C170" s="261"/>
      <c r="D170" s="250" t="s">
        <v>160</v>
      </c>
      <c r="E170" s="262" t="s">
        <v>21</v>
      </c>
      <c r="F170" s="263" t="s">
        <v>164</v>
      </c>
      <c r="G170" s="261"/>
      <c r="H170" s="264">
        <v>2.153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160</v>
      </c>
      <c r="AU170" s="270" t="s">
        <v>81</v>
      </c>
      <c r="AV170" s="13" t="s">
        <v>158</v>
      </c>
      <c r="AW170" s="13" t="s">
        <v>35</v>
      </c>
      <c r="AX170" s="13" t="s">
        <v>78</v>
      </c>
      <c r="AY170" s="270" t="s">
        <v>150</v>
      </c>
    </row>
    <row r="171" s="1" customFormat="1" ht="25.5" customHeight="1">
      <c r="B171" s="47"/>
      <c r="C171" s="285" t="s">
        <v>403</v>
      </c>
      <c r="D171" s="285" t="s">
        <v>329</v>
      </c>
      <c r="E171" s="286" t="s">
        <v>2017</v>
      </c>
      <c r="F171" s="287" t="s">
        <v>2018</v>
      </c>
      <c r="G171" s="288" t="s">
        <v>297</v>
      </c>
      <c r="H171" s="289">
        <v>41</v>
      </c>
      <c r="I171" s="290"/>
      <c r="J171" s="291">
        <f>ROUND(I171*H171,2)</f>
        <v>0</v>
      </c>
      <c r="K171" s="287" t="s">
        <v>157</v>
      </c>
      <c r="L171" s="292"/>
      <c r="M171" s="293" t="s">
        <v>21</v>
      </c>
      <c r="N171" s="294" t="s">
        <v>42</v>
      </c>
      <c r="O171" s="48"/>
      <c r="P171" s="245">
        <f>O171*H171</f>
        <v>0</v>
      </c>
      <c r="Q171" s="245">
        <v>0.00068999999999999997</v>
      </c>
      <c r="R171" s="245">
        <f>Q171*H171</f>
        <v>0.028289999999999999</v>
      </c>
      <c r="S171" s="245">
        <v>0</v>
      </c>
      <c r="T171" s="246">
        <f>S171*H171</f>
        <v>0</v>
      </c>
      <c r="AR171" s="25" t="s">
        <v>1740</v>
      </c>
      <c r="AT171" s="25" t="s">
        <v>329</v>
      </c>
      <c r="AU171" s="25" t="s">
        <v>81</v>
      </c>
      <c r="AY171" s="25" t="s">
        <v>150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5" t="s">
        <v>78</v>
      </c>
      <c r="BK171" s="247">
        <f>ROUND(I171*H171,2)</f>
        <v>0</v>
      </c>
      <c r="BL171" s="25" t="s">
        <v>599</v>
      </c>
      <c r="BM171" s="25" t="s">
        <v>2019</v>
      </c>
    </row>
    <row r="172" s="1" customFormat="1">
      <c r="B172" s="47"/>
      <c r="C172" s="75"/>
      <c r="D172" s="250" t="s">
        <v>1646</v>
      </c>
      <c r="E172" s="75"/>
      <c r="F172" s="309" t="s">
        <v>2020</v>
      </c>
      <c r="G172" s="75"/>
      <c r="H172" s="75"/>
      <c r="I172" s="204"/>
      <c r="J172" s="75"/>
      <c r="K172" s="75"/>
      <c r="L172" s="73"/>
      <c r="M172" s="310"/>
      <c r="N172" s="48"/>
      <c r="O172" s="48"/>
      <c r="P172" s="48"/>
      <c r="Q172" s="48"/>
      <c r="R172" s="48"/>
      <c r="S172" s="48"/>
      <c r="T172" s="96"/>
      <c r="AT172" s="25" t="s">
        <v>1646</v>
      </c>
      <c r="AU172" s="25" t="s">
        <v>81</v>
      </c>
    </row>
    <row r="173" s="12" customFormat="1">
      <c r="B173" s="248"/>
      <c r="C173" s="249"/>
      <c r="D173" s="250" t="s">
        <v>160</v>
      </c>
      <c r="E173" s="251" t="s">
        <v>21</v>
      </c>
      <c r="F173" s="252" t="s">
        <v>1983</v>
      </c>
      <c r="G173" s="249"/>
      <c r="H173" s="253">
        <v>41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160</v>
      </c>
      <c r="AU173" s="259" t="s">
        <v>81</v>
      </c>
      <c r="AV173" s="12" t="s">
        <v>81</v>
      </c>
      <c r="AW173" s="12" t="s">
        <v>35</v>
      </c>
      <c r="AX173" s="12" t="s">
        <v>71</v>
      </c>
      <c r="AY173" s="259" t="s">
        <v>150</v>
      </c>
    </row>
    <row r="174" s="13" customFormat="1">
      <c r="B174" s="260"/>
      <c r="C174" s="261"/>
      <c r="D174" s="250" t="s">
        <v>160</v>
      </c>
      <c r="E174" s="262" t="s">
        <v>21</v>
      </c>
      <c r="F174" s="263" t="s">
        <v>164</v>
      </c>
      <c r="G174" s="261"/>
      <c r="H174" s="264">
        <v>41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160</v>
      </c>
      <c r="AU174" s="270" t="s">
        <v>81</v>
      </c>
      <c r="AV174" s="13" t="s">
        <v>158</v>
      </c>
      <c r="AW174" s="13" t="s">
        <v>35</v>
      </c>
      <c r="AX174" s="13" t="s">
        <v>78</v>
      </c>
      <c r="AY174" s="270" t="s">
        <v>150</v>
      </c>
    </row>
    <row r="175" s="1" customFormat="1" ht="38.25" customHeight="1">
      <c r="B175" s="47"/>
      <c r="C175" s="236" t="s">
        <v>409</v>
      </c>
      <c r="D175" s="236" t="s">
        <v>153</v>
      </c>
      <c r="E175" s="237" t="s">
        <v>2021</v>
      </c>
      <c r="F175" s="238" t="s">
        <v>2022</v>
      </c>
      <c r="G175" s="239" t="s">
        <v>297</v>
      </c>
      <c r="H175" s="240">
        <v>20.5</v>
      </c>
      <c r="I175" s="241"/>
      <c r="J175" s="242">
        <f>ROUND(I175*H175,2)</f>
        <v>0</v>
      </c>
      <c r="K175" s="238" t="s">
        <v>157</v>
      </c>
      <c r="L175" s="73"/>
      <c r="M175" s="243" t="s">
        <v>21</v>
      </c>
      <c r="N175" s="244" t="s">
        <v>42</v>
      </c>
      <c r="O175" s="48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5" t="s">
        <v>599</v>
      </c>
      <c r="AT175" s="25" t="s">
        <v>153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599</v>
      </c>
      <c r="BM175" s="25" t="s">
        <v>2023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2008</v>
      </c>
      <c r="G176" s="249"/>
      <c r="H176" s="253">
        <v>20.5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78</v>
      </c>
      <c r="AY176" s="259" t="s">
        <v>150</v>
      </c>
    </row>
    <row r="177" s="1" customFormat="1" ht="38.25" customHeight="1">
      <c r="B177" s="47"/>
      <c r="C177" s="236" t="s">
        <v>414</v>
      </c>
      <c r="D177" s="236" t="s">
        <v>153</v>
      </c>
      <c r="E177" s="237" t="s">
        <v>1833</v>
      </c>
      <c r="F177" s="238" t="s">
        <v>1834</v>
      </c>
      <c r="G177" s="239" t="s">
        <v>305</v>
      </c>
      <c r="H177" s="240">
        <v>4.298</v>
      </c>
      <c r="I177" s="241"/>
      <c r="J177" s="242">
        <f>ROUND(I177*H177,2)</f>
        <v>0</v>
      </c>
      <c r="K177" s="238" t="s">
        <v>157</v>
      </c>
      <c r="L177" s="73"/>
      <c r="M177" s="243" t="s">
        <v>21</v>
      </c>
      <c r="N177" s="244" t="s">
        <v>42</v>
      </c>
      <c r="O177" s="48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5" t="s">
        <v>599</v>
      </c>
      <c r="AT177" s="25" t="s">
        <v>153</v>
      </c>
      <c r="AU177" s="25" t="s">
        <v>81</v>
      </c>
      <c r="AY177" s="25" t="s">
        <v>150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5" t="s">
        <v>78</v>
      </c>
      <c r="BK177" s="247">
        <f>ROUND(I177*H177,2)</f>
        <v>0</v>
      </c>
      <c r="BL177" s="25" t="s">
        <v>599</v>
      </c>
      <c r="BM177" s="25" t="s">
        <v>2024</v>
      </c>
    </row>
    <row r="178" s="12" customFormat="1">
      <c r="B178" s="248"/>
      <c r="C178" s="249"/>
      <c r="D178" s="250" t="s">
        <v>160</v>
      </c>
      <c r="E178" s="251" t="s">
        <v>21</v>
      </c>
      <c r="F178" s="252" t="s">
        <v>2025</v>
      </c>
      <c r="G178" s="249"/>
      <c r="H178" s="253">
        <v>3.1779999999999999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160</v>
      </c>
      <c r="AU178" s="259" t="s">
        <v>81</v>
      </c>
      <c r="AV178" s="12" t="s">
        <v>81</v>
      </c>
      <c r="AW178" s="12" t="s">
        <v>35</v>
      </c>
      <c r="AX178" s="12" t="s">
        <v>71</v>
      </c>
      <c r="AY178" s="259" t="s">
        <v>150</v>
      </c>
    </row>
    <row r="179" s="12" customFormat="1">
      <c r="B179" s="248"/>
      <c r="C179" s="249"/>
      <c r="D179" s="250" t="s">
        <v>160</v>
      </c>
      <c r="E179" s="251" t="s">
        <v>21</v>
      </c>
      <c r="F179" s="252" t="s">
        <v>2026</v>
      </c>
      <c r="G179" s="249"/>
      <c r="H179" s="253">
        <v>1.1200000000000001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160</v>
      </c>
      <c r="AU179" s="259" t="s">
        <v>81</v>
      </c>
      <c r="AV179" s="12" t="s">
        <v>81</v>
      </c>
      <c r="AW179" s="12" t="s">
        <v>35</v>
      </c>
      <c r="AX179" s="12" t="s">
        <v>71</v>
      </c>
      <c r="AY179" s="259" t="s">
        <v>150</v>
      </c>
    </row>
    <row r="180" s="13" customFormat="1">
      <c r="B180" s="260"/>
      <c r="C180" s="261"/>
      <c r="D180" s="250" t="s">
        <v>160</v>
      </c>
      <c r="E180" s="262" t="s">
        <v>21</v>
      </c>
      <c r="F180" s="263" t="s">
        <v>164</v>
      </c>
      <c r="G180" s="261"/>
      <c r="H180" s="264">
        <v>4.298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AT180" s="270" t="s">
        <v>160</v>
      </c>
      <c r="AU180" s="270" t="s">
        <v>81</v>
      </c>
      <c r="AV180" s="13" t="s">
        <v>158</v>
      </c>
      <c r="AW180" s="13" t="s">
        <v>35</v>
      </c>
      <c r="AX180" s="13" t="s">
        <v>78</v>
      </c>
      <c r="AY180" s="270" t="s">
        <v>150</v>
      </c>
    </row>
    <row r="181" s="1" customFormat="1" ht="38.25" customHeight="1">
      <c r="B181" s="47"/>
      <c r="C181" s="236" t="s">
        <v>419</v>
      </c>
      <c r="D181" s="236" t="s">
        <v>153</v>
      </c>
      <c r="E181" s="237" t="s">
        <v>1837</v>
      </c>
      <c r="F181" s="238" t="s">
        <v>1838</v>
      </c>
      <c r="G181" s="239" t="s">
        <v>305</v>
      </c>
      <c r="H181" s="240">
        <v>76.341999999999999</v>
      </c>
      <c r="I181" s="241"/>
      <c r="J181" s="242">
        <f>ROUND(I181*H181,2)</f>
        <v>0</v>
      </c>
      <c r="K181" s="238" t="s">
        <v>157</v>
      </c>
      <c r="L181" s="73"/>
      <c r="M181" s="243" t="s">
        <v>21</v>
      </c>
      <c r="N181" s="244" t="s">
        <v>42</v>
      </c>
      <c r="O181" s="48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5" t="s">
        <v>599</v>
      </c>
      <c r="AT181" s="25" t="s">
        <v>153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599</v>
      </c>
      <c r="BM181" s="25" t="s">
        <v>2027</v>
      </c>
    </row>
    <row r="182" s="12" customFormat="1">
      <c r="B182" s="248"/>
      <c r="C182" s="249"/>
      <c r="D182" s="250" t="s">
        <v>160</v>
      </c>
      <c r="E182" s="251" t="s">
        <v>21</v>
      </c>
      <c r="F182" s="252" t="s">
        <v>2028</v>
      </c>
      <c r="G182" s="249"/>
      <c r="H182" s="253">
        <v>76.341999999999999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160</v>
      </c>
      <c r="AU182" s="259" t="s">
        <v>81</v>
      </c>
      <c r="AV182" s="12" t="s">
        <v>81</v>
      </c>
      <c r="AW182" s="12" t="s">
        <v>35</v>
      </c>
      <c r="AX182" s="12" t="s">
        <v>71</v>
      </c>
      <c r="AY182" s="259" t="s">
        <v>150</v>
      </c>
    </row>
    <row r="183" s="13" customFormat="1">
      <c r="B183" s="260"/>
      <c r="C183" s="261"/>
      <c r="D183" s="250" t="s">
        <v>160</v>
      </c>
      <c r="E183" s="262" t="s">
        <v>21</v>
      </c>
      <c r="F183" s="263" t="s">
        <v>164</v>
      </c>
      <c r="G183" s="261"/>
      <c r="H183" s="264">
        <v>76.341999999999999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160</v>
      </c>
      <c r="AU183" s="270" t="s">
        <v>81</v>
      </c>
      <c r="AV183" s="13" t="s">
        <v>158</v>
      </c>
      <c r="AW183" s="13" t="s">
        <v>35</v>
      </c>
      <c r="AX183" s="13" t="s">
        <v>78</v>
      </c>
      <c r="AY183" s="270" t="s">
        <v>150</v>
      </c>
    </row>
    <row r="184" s="11" customFormat="1" ht="29.88" customHeight="1">
      <c r="B184" s="220"/>
      <c r="C184" s="221"/>
      <c r="D184" s="222" t="s">
        <v>70</v>
      </c>
      <c r="E184" s="234" t="s">
        <v>2029</v>
      </c>
      <c r="F184" s="234" t="s">
        <v>2030</v>
      </c>
      <c r="G184" s="221"/>
      <c r="H184" s="221"/>
      <c r="I184" s="224"/>
      <c r="J184" s="235">
        <f>BK184</f>
        <v>0</v>
      </c>
      <c r="K184" s="221"/>
      <c r="L184" s="226"/>
      <c r="M184" s="227"/>
      <c r="N184" s="228"/>
      <c r="O184" s="228"/>
      <c r="P184" s="229">
        <f>P185</f>
        <v>0</v>
      </c>
      <c r="Q184" s="228"/>
      <c r="R184" s="229">
        <f>R185</f>
        <v>0</v>
      </c>
      <c r="S184" s="228"/>
      <c r="T184" s="230">
        <f>T185</f>
        <v>0</v>
      </c>
      <c r="AR184" s="231" t="s">
        <v>180</v>
      </c>
      <c r="AT184" s="232" t="s">
        <v>70</v>
      </c>
      <c r="AU184" s="232" t="s">
        <v>78</v>
      </c>
      <c r="AY184" s="231" t="s">
        <v>150</v>
      </c>
      <c r="BK184" s="233">
        <f>BK185</f>
        <v>0</v>
      </c>
    </row>
    <row r="185" s="11" customFormat="1" ht="14.88" customHeight="1">
      <c r="B185" s="220"/>
      <c r="C185" s="221"/>
      <c r="D185" s="222" t="s">
        <v>70</v>
      </c>
      <c r="E185" s="234" t="s">
        <v>1858</v>
      </c>
      <c r="F185" s="234" t="s">
        <v>1859</v>
      </c>
      <c r="G185" s="221"/>
      <c r="H185" s="221"/>
      <c r="I185" s="224"/>
      <c r="J185" s="235">
        <f>BK185</f>
        <v>0</v>
      </c>
      <c r="K185" s="221"/>
      <c r="L185" s="226"/>
      <c r="M185" s="227"/>
      <c r="N185" s="228"/>
      <c r="O185" s="228"/>
      <c r="P185" s="229">
        <f>SUM(P186:P187)</f>
        <v>0</v>
      </c>
      <c r="Q185" s="228"/>
      <c r="R185" s="229">
        <f>SUM(R186:R187)</f>
        <v>0</v>
      </c>
      <c r="S185" s="228"/>
      <c r="T185" s="230">
        <f>SUM(T186:T187)</f>
        <v>0</v>
      </c>
      <c r="AR185" s="231" t="s">
        <v>180</v>
      </c>
      <c r="AT185" s="232" t="s">
        <v>70</v>
      </c>
      <c r="AU185" s="232" t="s">
        <v>81</v>
      </c>
      <c r="AY185" s="231" t="s">
        <v>150</v>
      </c>
      <c r="BK185" s="233">
        <f>SUM(BK186:BK187)</f>
        <v>0</v>
      </c>
    </row>
    <row r="186" s="1" customFormat="1" ht="16.5" customHeight="1">
      <c r="B186" s="47"/>
      <c r="C186" s="236" t="s">
        <v>424</v>
      </c>
      <c r="D186" s="236" t="s">
        <v>153</v>
      </c>
      <c r="E186" s="237" t="s">
        <v>1860</v>
      </c>
      <c r="F186" s="238" t="s">
        <v>1861</v>
      </c>
      <c r="G186" s="239" t="s">
        <v>1862</v>
      </c>
      <c r="H186" s="240">
        <v>1</v>
      </c>
      <c r="I186" s="241"/>
      <c r="J186" s="242">
        <f>ROUND(I186*H186,2)</f>
        <v>0</v>
      </c>
      <c r="K186" s="238" t="s">
        <v>157</v>
      </c>
      <c r="L186" s="73"/>
      <c r="M186" s="243" t="s">
        <v>21</v>
      </c>
      <c r="N186" s="244" t="s">
        <v>42</v>
      </c>
      <c r="O186" s="48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5" t="s">
        <v>1863</v>
      </c>
      <c r="AT186" s="25" t="s">
        <v>153</v>
      </c>
      <c r="AU186" s="25" t="s">
        <v>170</v>
      </c>
      <c r="AY186" s="25" t="s">
        <v>150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5" t="s">
        <v>78</v>
      </c>
      <c r="BK186" s="247">
        <f>ROUND(I186*H186,2)</f>
        <v>0</v>
      </c>
      <c r="BL186" s="25" t="s">
        <v>1863</v>
      </c>
      <c r="BM186" s="25" t="s">
        <v>2031</v>
      </c>
    </row>
    <row r="187" s="1" customFormat="1">
      <c r="B187" s="47"/>
      <c r="C187" s="75"/>
      <c r="D187" s="250" t="s">
        <v>1646</v>
      </c>
      <c r="E187" s="75"/>
      <c r="F187" s="309" t="s">
        <v>1865</v>
      </c>
      <c r="G187" s="75"/>
      <c r="H187" s="75"/>
      <c r="I187" s="204"/>
      <c r="J187" s="75"/>
      <c r="K187" s="75"/>
      <c r="L187" s="73"/>
      <c r="M187" s="315"/>
      <c r="N187" s="282"/>
      <c r="O187" s="282"/>
      <c r="P187" s="282"/>
      <c r="Q187" s="282"/>
      <c r="R187" s="282"/>
      <c r="S187" s="282"/>
      <c r="T187" s="316"/>
      <c r="AT187" s="25" t="s">
        <v>1646</v>
      </c>
      <c r="AU187" s="25" t="s">
        <v>170</v>
      </c>
    </row>
    <row r="188" s="1" customFormat="1" ht="6.96" customHeight="1">
      <c r="B188" s="68"/>
      <c r="C188" s="69"/>
      <c r="D188" s="69"/>
      <c r="E188" s="69"/>
      <c r="F188" s="69"/>
      <c r="G188" s="69"/>
      <c r="H188" s="69"/>
      <c r="I188" s="179"/>
      <c r="J188" s="69"/>
      <c r="K188" s="69"/>
      <c r="L188" s="73"/>
    </row>
  </sheetData>
  <sheetProtection sheet="1" autoFilter="0" formatColumns="0" formatRows="0" objects="1" scenarios="1" spinCount="100000" saltValue="CAUgkFMcwwQaKAKR41sgX4yqTzmDbV16JssnE5PmRc2WY16nznXL4QgvJ9HPbTSyT1kFnz4kY1HrmareK+xWvg==" hashValue="4FH7ODH+eyGIbrQosY9yy+KKsSxWxiQjg40C969i67R/y0y7scR58izVZf/PpgVqIm174Y7WG6bMqM8KX5mKGA==" algorithmName="SHA-512" password="CC35"/>
  <autoFilter ref="C92:K18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1:H81"/>
    <mergeCell ref="E83:H83"/>
    <mergeCell ref="E85:H85"/>
    <mergeCell ref="G1:H1"/>
    <mergeCell ref="L2:V2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2032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2032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ROUND(J89,2)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ROUND(SUM(BE89:BE196), 2)</f>
        <v>0</v>
      </c>
      <c r="G32" s="48"/>
      <c r="H32" s="48"/>
      <c r="I32" s="171">
        <v>0.20999999999999999</v>
      </c>
      <c r="J32" s="170">
        <f>ROUND(ROUND((SUM(BE89:BE196)),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ROUND(SUM(BF89:BF196), 2)</f>
        <v>0</v>
      </c>
      <c r="G33" s="48"/>
      <c r="H33" s="48"/>
      <c r="I33" s="171">
        <v>0.14999999999999999</v>
      </c>
      <c r="J33" s="170">
        <f>ROUND(ROUND((SUM(BF89:BF196)),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ROUND(SUM(BG89:BG196),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ROUND(SUM(BH89:BH196),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ROUND(SUM(BI89:BI196),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2032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452 - SO 452-Přeložka kabelů TSK-definitivní stav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J89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J90</f>
        <v>0</v>
      </c>
      <c r="K61" s="196"/>
    </row>
    <row r="62" s="9" customFormat="1" ht="19.92" customHeight="1">
      <c r="B62" s="197"/>
      <c r="C62" s="198"/>
      <c r="D62" s="199" t="s">
        <v>236</v>
      </c>
      <c r="E62" s="200"/>
      <c r="F62" s="200"/>
      <c r="G62" s="200"/>
      <c r="H62" s="200"/>
      <c r="I62" s="201"/>
      <c r="J62" s="202">
        <f>J91</f>
        <v>0</v>
      </c>
      <c r="K62" s="203"/>
    </row>
    <row r="63" s="9" customFormat="1" ht="19.92" customHeight="1">
      <c r="B63" s="197"/>
      <c r="C63" s="198"/>
      <c r="D63" s="199" t="s">
        <v>243</v>
      </c>
      <c r="E63" s="200"/>
      <c r="F63" s="200"/>
      <c r="G63" s="200"/>
      <c r="H63" s="200"/>
      <c r="I63" s="201"/>
      <c r="J63" s="202">
        <f>J94</f>
        <v>0</v>
      </c>
      <c r="K63" s="203"/>
    </row>
    <row r="64" s="8" customFormat="1" ht="24.96" customHeight="1">
      <c r="B64" s="190"/>
      <c r="C64" s="191"/>
      <c r="D64" s="192" t="s">
        <v>1629</v>
      </c>
      <c r="E64" s="193"/>
      <c r="F64" s="193"/>
      <c r="G64" s="193"/>
      <c r="H64" s="193"/>
      <c r="I64" s="194"/>
      <c r="J64" s="195">
        <f>J98</f>
        <v>0</v>
      </c>
      <c r="K64" s="196"/>
    </row>
    <row r="65" s="9" customFormat="1" ht="19.92" customHeight="1">
      <c r="B65" s="197"/>
      <c r="C65" s="198"/>
      <c r="D65" s="199" t="s">
        <v>1916</v>
      </c>
      <c r="E65" s="200"/>
      <c r="F65" s="200"/>
      <c r="G65" s="200"/>
      <c r="H65" s="200"/>
      <c r="I65" s="201"/>
      <c r="J65" s="202">
        <f>J99</f>
        <v>0</v>
      </c>
      <c r="K65" s="203"/>
    </row>
    <row r="66" s="9" customFormat="1" ht="19.92" customHeight="1">
      <c r="B66" s="197"/>
      <c r="C66" s="198"/>
      <c r="D66" s="199" t="s">
        <v>1700</v>
      </c>
      <c r="E66" s="200"/>
      <c r="F66" s="200"/>
      <c r="G66" s="200"/>
      <c r="H66" s="200"/>
      <c r="I66" s="201"/>
      <c r="J66" s="202">
        <f>J146</f>
        <v>0</v>
      </c>
      <c r="K66" s="203"/>
    </row>
    <row r="67" s="9" customFormat="1" ht="19.92" customHeight="1">
      <c r="B67" s="197"/>
      <c r="C67" s="198"/>
      <c r="D67" s="199" t="s">
        <v>1701</v>
      </c>
      <c r="E67" s="200"/>
      <c r="F67" s="200"/>
      <c r="G67" s="200"/>
      <c r="H67" s="200"/>
      <c r="I67" s="201"/>
      <c r="J67" s="202">
        <f>J194</f>
        <v>0</v>
      </c>
      <c r="K67" s="203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7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79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2"/>
      <c r="J73" s="72"/>
      <c r="K73" s="72"/>
      <c r="L73" s="73"/>
    </row>
    <row r="74" s="1" customFormat="1" ht="36.96" customHeight="1">
      <c r="B74" s="47"/>
      <c r="C74" s="74" t="s">
        <v>134</v>
      </c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6.5" customHeight="1">
      <c r="B77" s="47"/>
      <c r="C77" s="75"/>
      <c r="D77" s="75"/>
      <c r="E77" s="205" t="str">
        <f>E7</f>
        <v>Slánská, most X 039, č.akce 999 401, Praha 6</v>
      </c>
      <c r="F77" s="77"/>
      <c r="G77" s="77"/>
      <c r="H77" s="77"/>
      <c r="I77" s="204"/>
      <c r="J77" s="75"/>
      <c r="K77" s="75"/>
      <c r="L77" s="73"/>
    </row>
    <row r="78">
      <c r="B78" s="29"/>
      <c r="C78" s="77" t="s">
        <v>124</v>
      </c>
      <c r="D78" s="206"/>
      <c r="E78" s="206"/>
      <c r="F78" s="206"/>
      <c r="G78" s="206"/>
      <c r="H78" s="206"/>
      <c r="I78" s="149"/>
      <c r="J78" s="206"/>
      <c r="K78" s="206"/>
      <c r="L78" s="207"/>
    </row>
    <row r="79" s="1" customFormat="1" ht="16.5" customHeight="1">
      <c r="B79" s="47"/>
      <c r="C79" s="75"/>
      <c r="D79" s="75"/>
      <c r="E79" s="205" t="s">
        <v>2032</v>
      </c>
      <c r="F79" s="75"/>
      <c r="G79" s="75"/>
      <c r="H79" s="75"/>
      <c r="I79" s="204"/>
      <c r="J79" s="75"/>
      <c r="K79" s="75"/>
      <c r="L79" s="73"/>
    </row>
    <row r="80" s="1" customFormat="1" ht="14.4" customHeight="1">
      <c r="B80" s="47"/>
      <c r="C80" s="77" t="s">
        <v>126</v>
      </c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E11</f>
        <v>SO 452 - SO 452-Přeložka kabelů TSK-definitivní stav</v>
      </c>
      <c r="F81" s="75"/>
      <c r="G81" s="75"/>
      <c r="H81" s="75"/>
      <c r="I81" s="204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18" customHeight="1">
      <c r="B83" s="47"/>
      <c r="C83" s="77" t="s">
        <v>23</v>
      </c>
      <c r="D83" s="75"/>
      <c r="E83" s="75"/>
      <c r="F83" s="208" t="str">
        <f>F14</f>
        <v xml:space="preserve"> </v>
      </c>
      <c r="G83" s="75"/>
      <c r="H83" s="75"/>
      <c r="I83" s="209" t="s">
        <v>25</v>
      </c>
      <c r="J83" s="86" t="str">
        <f>IF(J14="","",J14)</f>
        <v>12. 4. 2018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>
      <c r="B85" s="47"/>
      <c r="C85" s="77" t="s">
        <v>27</v>
      </c>
      <c r="D85" s="75"/>
      <c r="E85" s="75"/>
      <c r="F85" s="208" t="str">
        <f>E17</f>
        <v>TSK Praha</v>
      </c>
      <c r="G85" s="75"/>
      <c r="H85" s="75"/>
      <c r="I85" s="209" t="s">
        <v>33</v>
      </c>
      <c r="J85" s="208" t="str">
        <f>E23</f>
        <v>Pontex s.r.o.</v>
      </c>
      <c r="K85" s="75"/>
      <c r="L85" s="73"/>
    </row>
    <row r="86" s="1" customFormat="1" ht="14.4" customHeight="1">
      <c r="B86" s="47"/>
      <c r="C86" s="77" t="s">
        <v>31</v>
      </c>
      <c r="D86" s="75"/>
      <c r="E86" s="75"/>
      <c r="F86" s="208" t="str">
        <f>IF(E20="","",E20)</f>
        <v/>
      </c>
      <c r="G86" s="75"/>
      <c r="H86" s="75"/>
      <c r="I86" s="204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="10" customFormat="1" ht="29.28" customHeight="1">
      <c r="B88" s="210"/>
      <c r="C88" s="211" t="s">
        <v>135</v>
      </c>
      <c r="D88" s="212" t="s">
        <v>56</v>
      </c>
      <c r="E88" s="212" t="s">
        <v>52</v>
      </c>
      <c r="F88" s="212" t="s">
        <v>136</v>
      </c>
      <c r="G88" s="212" t="s">
        <v>137</v>
      </c>
      <c r="H88" s="212" t="s">
        <v>138</v>
      </c>
      <c r="I88" s="213" t="s">
        <v>139</v>
      </c>
      <c r="J88" s="212" t="s">
        <v>129</v>
      </c>
      <c r="K88" s="214" t="s">
        <v>140</v>
      </c>
      <c r="L88" s="215"/>
      <c r="M88" s="103" t="s">
        <v>141</v>
      </c>
      <c r="N88" s="104" t="s">
        <v>41</v>
      </c>
      <c r="O88" s="104" t="s">
        <v>142</v>
      </c>
      <c r="P88" s="104" t="s">
        <v>143</v>
      </c>
      <c r="Q88" s="104" t="s">
        <v>144</v>
      </c>
      <c r="R88" s="104" t="s">
        <v>145</v>
      </c>
      <c r="S88" s="104" t="s">
        <v>146</v>
      </c>
      <c r="T88" s="105" t="s">
        <v>147</v>
      </c>
    </row>
    <row r="89" s="1" customFormat="1" ht="29.28" customHeight="1">
      <c r="B89" s="47"/>
      <c r="C89" s="109" t="s">
        <v>130</v>
      </c>
      <c r="D89" s="75"/>
      <c r="E89" s="75"/>
      <c r="F89" s="75"/>
      <c r="G89" s="75"/>
      <c r="H89" s="75"/>
      <c r="I89" s="204"/>
      <c r="J89" s="216">
        <f>BK89</f>
        <v>0</v>
      </c>
      <c r="K89" s="75"/>
      <c r="L89" s="73"/>
      <c r="M89" s="106"/>
      <c r="N89" s="107"/>
      <c r="O89" s="107"/>
      <c r="P89" s="217">
        <f>P90+P98</f>
        <v>0</v>
      </c>
      <c r="Q89" s="107"/>
      <c r="R89" s="217">
        <f>R90+R98</f>
        <v>17.384607199999998</v>
      </c>
      <c r="S89" s="107"/>
      <c r="T89" s="218">
        <f>T90+T98</f>
        <v>0</v>
      </c>
      <c r="AT89" s="25" t="s">
        <v>70</v>
      </c>
      <c r="AU89" s="25" t="s">
        <v>131</v>
      </c>
      <c r="BK89" s="219">
        <f>BK90+BK98</f>
        <v>0</v>
      </c>
    </row>
    <row r="90" s="11" customFormat="1" ht="37.44001" customHeight="1">
      <c r="B90" s="220"/>
      <c r="C90" s="221"/>
      <c r="D90" s="222" t="s">
        <v>70</v>
      </c>
      <c r="E90" s="223" t="s">
        <v>148</v>
      </c>
      <c r="F90" s="223" t="s">
        <v>149</v>
      </c>
      <c r="G90" s="221"/>
      <c r="H90" s="221"/>
      <c r="I90" s="224"/>
      <c r="J90" s="225">
        <f>BK90</f>
        <v>0</v>
      </c>
      <c r="K90" s="221"/>
      <c r="L90" s="226"/>
      <c r="M90" s="227"/>
      <c r="N90" s="228"/>
      <c r="O90" s="228"/>
      <c r="P90" s="229">
        <f>P91+P94</f>
        <v>0</v>
      </c>
      <c r="Q90" s="228"/>
      <c r="R90" s="229">
        <f>R91+R94</f>
        <v>0</v>
      </c>
      <c r="S90" s="228"/>
      <c r="T90" s="230">
        <f>T91+T94</f>
        <v>0</v>
      </c>
      <c r="AR90" s="231" t="s">
        <v>78</v>
      </c>
      <c r="AT90" s="232" t="s">
        <v>70</v>
      </c>
      <c r="AU90" s="232" t="s">
        <v>71</v>
      </c>
      <c r="AY90" s="231" t="s">
        <v>150</v>
      </c>
      <c r="BK90" s="233">
        <f>BK91+BK94</f>
        <v>0</v>
      </c>
    </row>
    <row r="91" s="11" customFormat="1" ht="19.92" customHeight="1">
      <c r="B91" s="220"/>
      <c r="C91" s="221"/>
      <c r="D91" s="222" t="s">
        <v>70</v>
      </c>
      <c r="E91" s="234" t="s">
        <v>78</v>
      </c>
      <c r="F91" s="234" t="s">
        <v>249</v>
      </c>
      <c r="G91" s="221"/>
      <c r="H91" s="221"/>
      <c r="I91" s="224"/>
      <c r="J91" s="235">
        <f>BK91</f>
        <v>0</v>
      </c>
      <c r="K91" s="221"/>
      <c r="L91" s="226"/>
      <c r="M91" s="227"/>
      <c r="N91" s="228"/>
      <c r="O91" s="228"/>
      <c r="P91" s="229">
        <f>SUM(P92:P93)</f>
        <v>0</v>
      </c>
      <c r="Q91" s="228"/>
      <c r="R91" s="229">
        <f>SUM(R92:R93)</f>
        <v>0</v>
      </c>
      <c r="S91" s="228"/>
      <c r="T91" s="230">
        <f>SUM(T92:T93)</f>
        <v>0</v>
      </c>
      <c r="AR91" s="231" t="s">
        <v>78</v>
      </c>
      <c r="AT91" s="232" t="s">
        <v>70</v>
      </c>
      <c r="AU91" s="232" t="s">
        <v>78</v>
      </c>
      <c r="AY91" s="231" t="s">
        <v>150</v>
      </c>
      <c r="BK91" s="233">
        <f>SUM(BK92:BK93)</f>
        <v>0</v>
      </c>
    </row>
    <row r="92" s="1" customFormat="1" ht="16.5" customHeight="1">
      <c r="B92" s="47"/>
      <c r="C92" s="236" t="s">
        <v>78</v>
      </c>
      <c r="D92" s="236" t="s">
        <v>153</v>
      </c>
      <c r="E92" s="237" t="s">
        <v>387</v>
      </c>
      <c r="F92" s="238" t="s">
        <v>388</v>
      </c>
      <c r="G92" s="239" t="s">
        <v>332</v>
      </c>
      <c r="H92" s="240">
        <v>7.5419999999999998</v>
      </c>
      <c r="I92" s="241"/>
      <c r="J92" s="242">
        <f>ROUND(I92*H92,2)</f>
        <v>0</v>
      </c>
      <c r="K92" s="238" t="s">
        <v>157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599</v>
      </c>
      <c r="AT92" s="25" t="s">
        <v>153</v>
      </c>
      <c r="AU92" s="25" t="s">
        <v>81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599</v>
      </c>
      <c r="BM92" s="25" t="s">
        <v>2033</v>
      </c>
    </row>
    <row r="93" s="12" customFormat="1">
      <c r="B93" s="248"/>
      <c r="C93" s="249"/>
      <c r="D93" s="250" t="s">
        <v>160</v>
      </c>
      <c r="E93" s="251" t="s">
        <v>21</v>
      </c>
      <c r="F93" s="252" t="s">
        <v>2034</v>
      </c>
      <c r="G93" s="249"/>
      <c r="H93" s="253">
        <v>7.5419999999999998</v>
      </c>
      <c r="I93" s="254"/>
      <c r="J93" s="249"/>
      <c r="K93" s="249"/>
      <c r="L93" s="255"/>
      <c r="M93" s="256"/>
      <c r="N93" s="257"/>
      <c r="O93" s="257"/>
      <c r="P93" s="257"/>
      <c r="Q93" s="257"/>
      <c r="R93" s="257"/>
      <c r="S93" s="257"/>
      <c r="T93" s="258"/>
      <c r="AT93" s="259" t="s">
        <v>160</v>
      </c>
      <c r="AU93" s="259" t="s">
        <v>81</v>
      </c>
      <c r="AV93" s="12" t="s">
        <v>81</v>
      </c>
      <c r="AW93" s="12" t="s">
        <v>35</v>
      </c>
      <c r="AX93" s="12" t="s">
        <v>78</v>
      </c>
      <c r="AY93" s="259" t="s">
        <v>150</v>
      </c>
    </row>
    <row r="94" s="11" customFormat="1" ht="29.88" customHeight="1">
      <c r="B94" s="220"/>
      <c r="C94" s="221"/>
      <c r="D94" s="222" t="s">
        <v>70</v>
      </c>
      <c r="E94" s="234" t="s">
        <v>1437</v>
      </c>
      <c r="F94" s="234" t="s">
        <v>1438</v>
      </c>
      <c r="G94" s="221"/>
      <c r="H94" s="221"/>
      <c r="I94" s="224"/>
      <c r="J94" s="235">
        <f>BK94</f>
        <v>0</v>
      </c>
      <c r="K94" s="221"/>
      <c r="L94" s="226"/>
      <c r="M94" s="227"/>
      <c r="N94" s="228"/>
      <c r="O94" s="228"/>
      <c r="P94" s="229">
        <f>SUM(P95:P97)</f>
        <v>0</v>
      </c>
      <c r="Q94" s="228"/>
      <c r="R94" s="229">
        <f>SUM(R95:R97)</f>
        <v>0</v>
      </c>
      <c r="S94" s="228"/>
      <c r="T94" s="230">
        <f>SUM(T95:T97)</f>
        <v>0</v>
      </c>
      <c r="AR94" s="231" t="s">
        <v>78</v>
      </c>
      <c r="AT94" s="232" t="s">
        <v>70</v>
      </c>
      <c r="AU94" s="232" t="s">
        <v>78</v>
      </c>
      <c r="AY94" s="231" t="s">
        <v>150</v>
      </c>
      <c r="BK94" s="233">
        <f>SUM(BK95:BK97)</f>
        <v>0</v>
      </c>
    </row>
    <row r="95" s="1" customFormat="1" ht="25.5" customHeight="1">
      <c r="B95" s="47"/>
      <c r="C95" s="236" t="s">
        <v>81</v>
      </c>
      <c r="D95" s="236" t="s">
        <v>153</v>
      </c>
      <c r="E95" s="237" t="s">
        <v>1534</v>
      </c>
      <c r="F95" s="238" t="s">
        <v>1535</v>
      </c>
      <c r="G95" s="239" t="s">
        <v>332</v>
      </c>
      <c r="H95" s="240">
        <v>0.59399999999999997</v>
      </c>
      <c r="I95" s="241"/>
      <c r="J95" s="242">
        <f>ROUND(I95*H95,2)</f>
        <v>0</v>
      </c>
      <c r="K95" s="238" t="s">
        <v>157</v>
      </c>
      <c r="L95" s="73"/>
      <c r="M95" s="243" t="s">
        <v>21</v>
      </c>
      <c r="N95" s="244" t="s">
        <v>42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5" t="s">
        <v>158</v>
      </c>
      <c r="AT95" s="25" t="s">
        <v>153</v>
      </c>
      <c r="AU95" s="25" t="s">
        <v>81</v>
      </c>
      <c r="AY95" s="25" t="s">
        <v>150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5" t="s">
        <v>78</v>
      </c>
      <c r="BK95" s="247">
        <f>ROUND(I95*H95,2)</f>
        <v>0</v>
      </c>
      <c r="BL95" s="25" t="s">
        <v>158</v>
      </c>
      <c r="BM95" s="25" t="s">
        <v>2035</v>
      </c>
    </row>
    <row r="96" s="12" customFormat="1">
      <c r="B96" s="248"/>
      <c r="C96" s="249"/>
      <c r="D96" s="250" t="s">
        <v>160</v>
      </c>
      <c r="E96" s="251" t="s">
        <v>21</v>
      </c>
      <c r="F96" s="252" t="s">
        <v>2036</v>
      </c>
      <c r="G96" s="249"/>
      <c r="H96" s="253">
        <v>0.59399999999999997</v>
      </c>
      <c r="I96" s="254"/>
      <c r="J96" s="249"/>
      <c r="K96" s="249"/>
      <c r="L96" s="255"/>
      <c r="M96" s="256"/>
      <c r="N96" s="257"/>
      <c r="O96" s="257"/>
      <c r="P96" s="257"/>
      <c r="Q96" s="257"/>
      <c r="R96" s="257"/>
      <c r="S96" s="257"/>
      <c r="T96" s="258"/>
      <c r="AT96" s="259" t="s">
        <v>160</v>
      </c>
      <c r="AU96" s="259" t="s">
        <v>81</v>
      </c>
      <c r="AV96" s="12" t="s">
        <v>81</v>
      </c>
      <c r="AW96" s="12" t="s">
        <v>35</v>
      </c>
      <c r="AX96" s="12" t="s">
        <v>71</v>
      </c>
      <c r="AY96" s="259" t="s">
        <v>150</v>
      </c>
    </row>
    <row r="97" s="13" customFormat="1">
      <c r="B97" s="260"/>
      <c r="C97" s="261"/>
      <c r="D97" s="250" t="s">
        <v>160</v>
      </c>
      <c r="E97" s="262" t="s">
        <v>21</v>
      </c>
      <c r="F97" s="263" t="s">
        <v>164</v>
      </c>
      <c r="G97" s="261"/>
      <c r="H97" s="264">
        <v>0.59399999999999997</v>
      </c>
      <c r="I97" s="265"/>
      <c r="J97" s="261"/>
      <c r="K97" s="261"/>
      <c r="L97" s="266"/>
      <c r="M97" s="267"/>
      <c r="N97" s="268"/>
      <c r="O97" s="268"/>
      <c r="P97" s="268"/>
      <c r="Q97" s="268"/>
      <c r="R97" s="268"/>
      <c r="S97" s="268"/>
      <c r="T97" s="269"/>
      <c r="AT97" s="270" t="s">
        <v>160</v>
      </c>
      <c r="AU97" s="270" t="s">
        <v>81</v>
      </c>
      <c r="AV97" s="13" t="s">
        <v>158</v>
      </c>
      <c r="AW97" s="13" t="s">
        <v>35</v>
      </c>
      <c r="AX97" s="13" t="s">
        <v>78</v>
      </c>
      <c r="AY97" s="270" t="s">
        <v>150</v>
      </c>
    </row>
    <row r="98" s="11" customFormat="1" ht="37.44001" customHeight="1">
      <c r="B98" s="220"/>
      <c r="C98" s="221"/>
      <c r="D98" s="222" t="s">
        <v>70</v>
      </c>
      <c r="E98" s="223" t="s">
        <v>329</v>
      </c>
      <c r="F98" s="223" t="s">
        <v>1632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P99+P146+P194</f>
        <v>0</v>
      </c>
      <c r="Q98" s="228"/>
      <c r="R98" s="229">
        <f>R99+R146+R194</f>
        <v>17.384607199999998</v>
      </c>
      <c r="S98" s="228"/>
      <c r="T98" s="230">
        <f>T99+T146+T194</f>
        <v>0</v>
      </c>
      <c r="AR98" s="231" t="s">
        <v>170</v>
      </c>
      <c r="AT98" s="232" t="s">
        <v>70</v>
      </c>
      <c r="AU98" s="232" t="s">
        <v>71</v>
      </c>
      <c r="AY98" s="231" t="s">
        <v>150</v>
      </c>
      <c r="BK98" s="233">
        <f>BK99+BK146+BK194</f>
        <v>0</v>
      </c>
    </row>
    <row r="99" s="11" customFormat="1" ht="19.92" customHeight="1">
      <c r="B99" s="220"/>
      <c r="C99" s="221"/>
      <c r="D99" s="222" t="s">
        <v>70</v>
      </c>
      <c r="E99" s="234" t="s">
        <v>1930</v>
      </c>
      <c r="F99" s="234" t="s">
        <v>1931</v>
      </c>
      <c r="G99" s="221"/>
      <c r="H99" s="221"/>
      <c r="I99" s="224"/>
      <c r="J99" s="235">
        <f>BK99</f>
        <v>0</v>
      </c>
      <c r="K99" s="221"/>
      <c r="L99" s="226"/>
      <c r="M99" s="227"/>
      <c r="N99" s="228"/>
      <c r="O99" s="228"/>
      <c r="P99" s="229">
        <f>SUM(P100:P145)</f>
        <v>0</v>
      </c>
      <c r="Q99" s="228"/>
      <c r="R99" s="229">
        <f>SUM(R100:R145)</f>
        <v>4.7841571999999992</v>
      </c>
      <c r="S99" s="228"/>
      <c r="T99" s="230">
        <f>SUM(T100:T145)</f>
        <v>0</v>
      </c>
      <c r="AR99" s="231" t="s">
        <v>170</v>
      </c>
      <c r="AT99" s="232" t="s">
        <v>70</v>
      </c>
      <c r="AU99" s="232" t="s">
        <v>78</v>
      </c>
      <c r="AY99" s="231" t="s">
        <v>150</v>
      </c>
      <c r="BK99" s="233">
        <f>SUM(BK100:BK145)</f>
        <v>0</v>
      </c>
    </row>
    <row r="100" s="1" customFormat="1" ht="16.5" customHeight="1">
      <c r="B100" s="47"/>
      <c r="C100" s="236" t="s">
        <v>170</v>
      </c>
      <c r="D100" s="236" t="s">
        <v>153</v>
      </c>
      <c r="E100" s="237" t="s">
        <v>1943</v>
      </c>
      <c r="F100" s="238" t="s">
        <v>1944</v>
      </c>
      <c r="G100" s="239" t="s">
        <v>297</v>
      </c>
      <c r="H100" s="240">
        <v>1</v>
      </c>
      <c r="I100" s="241"/>
      <c r="J100" s="242">
        <f>ROUND(I100*H100,2)</f>
        <v>0</v>
      </c>
      <c r="K100" s="238" t="s">
        <v>157</v>
      </c>
      <c r="L100" s="73"/>
      <c r="M100" s="243" t="s">
        <v>21</v>
      </c>
      <c r="N100" s="244" t="s">
        <v>42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5" t="s">
        <v>599</v>
      </c>
      <c r="AT100" s="25" t="s">
        <v>153</v>
      </c>
      <c r="AU100" s="25" t="s">
        <v>81</v>
      </c>
      <c r="AY100" s="25" t="s">
        <v>150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78</v>
      </c>
      <c r="BK100" s="247">
        <f>ROUND(I100*H100,2)</f>
        <v>0</v>
      </c>
      <c r="BL100" s="25" t="s">
        <v>599</v>
      </c>
      <c r="BM100" s="25" t="s">
        <v>2037</v>
      </c>
    </row>
    <row r="101" s="12" customFormat="1">
      <c r="B101" s="248"/>
      <c r="C101" s="249"/>
      <c r="D101" s="250" t="s">
        <v>160</v>
      </c>
      <c r="E101" s="251" t="s">
        <v>21</v>
      </c>
      <c r="F101" s="252" t="s">
        <v>78</v>
      </c>
      <c r="G101" s="249"/>
      <c r="H101" s="253">
        <v>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160</v>
      </c>
      <c r="AU101" s="259" t="s">
        <v>81</v>
      </c>
      <c r="AV101" s="12" t="s">
        <v>81</v>
      </c>
      <c r="AW101" s="12" t="s">
        <v>35</v>
      </c>
      <c r="AX101" s="12" t="s">
        <v>71</v>
      </c>
      <c r="AY101" s="259" t="s">
        <v>150</v>
      </c>
    </row>
    <row r="102" s="13" customFormat="1">
      <c r="B102" s="260"/>
      <c r="C102" s="261"/>
      <c r="D102" s="250" t="s">
        <v>160</v>
      </c>
      <c r="E102" s="262" t="s">
        <v>21</v>
      </c>
      <c r="F102" s="263" t="s">
        <v>164</v>
      </c>
      <c r="G102" s="261"/>
      <c r="H102" s="264">
        <v>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160</v>
      </c>
      <c r="AU102" s="270" t="s">
        <v>81</v>
      </c>
      <c r="AV102" s="13" t="s">
        <v>158</v>
      </c>
      <c r="AW102" s="13" t="s">
        <v>35</v>
      </c>
      <c r="AX102" s="13" t="s">
        <v>78</v>
      </c>
      <c r="AY102" s="270" t="s">
        <v>150</v>
      </c>
    </row>
    <row r="103" s="1" customFormat="1" ht="63.75" customHeight="1">
      <c r="B103" s="47"/>
      <c r="C103" s="236" t="s">
        <v>158</v>
      </c>
      <c r="D103" s="236" t="s">
        <v>153</v>
      </c>
      <c r="E103" s="237" t="s">
        <v>2038</v>
      </c>
      <c r="F103" s="238" t="s">
        <v>2039</v>
      </c>
      <c r="G103" s="239" t="s">
        <v>297</v>
      </c>
      <c r="H103" s="240">
        <v>192</v>
      </c>
      <c r="I103" s="241"/>
      <c r="J103" s="242">
        <f>ROUND(I103*H103,2)</f>
        <v>0</v>
      </c>
      <c r="K103" s="238" t="s">
        <v>157</v>
      </c>
      <c r="L103" s="73"/>
      <c r="M103" s="243" t="s">
        <v>21</v>
      </c>
      <c r="N103" s="244" t="s">
        <v>42</v>
      </c>
      <c r="O103" s="48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5" t="s">
        <v>599</v>
      </c>
      <c r="AT103" s="25" t="s">
        <v>153</v>
      </c>
      <c r="AU103" s="25" t="s">
        <v>81</v>
      </c>
      <c r="AY103" s="25" t="s">
        <v>150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5" t="s">
        <v>78</v>
      </c>
      <c r="BK103" s="247">
        <f>ROUND(I103*H103,2)</f>
        <v>0</v>
      </c>
      <c r="BL103" s="25" t="s">
        <v>599</v>
      </c>
      <c r="BM103" s="25" t="s">
        <v>2040</v>
      </c>
    </row>
    <row r="104" s="1" customFormat="1" ht="63.75" customHeight="1">
      <c r="B104" s="47"/>
      <c r="C104" s="236" t="s">
        <v>180</v>
      </c>
      <c r="D104" s="236" t="s">
        <v>153</v>
      </c>
      <c r="E104" s="237" t="s">
        <v>2041</v>
      </c>
      <c r="F104" s="238" t="s">
        <v>2042</v>
      </c>
      <c r="G104" s="239" t="s">
        <v>297</v>
      </c>
      <c r="H104" s="240">
        <v>192</v>
      </c>
      <c r="I104" s="241"/>
      <c r="J104" s="242">
        <f>ROUND(I104*H104,2)</f>
        <v>0</v>
      </c>
      <c r="K104" s="238" t="s">
        <v>21</v>
      </c>
      <c r="L104" s="73"/>
      <c r="M104" s="243" t="s">
        <v>21</v>
      </c>
      <c r="N104" s="244" t="s">
        <v>42</v>
      </c>
      <c r="O104" s="48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5" t="s">
        <v>599</v>
      </c>
      <c r="AT104" s="25" t="s">
        <v>153</v>
      </c>
      <c r="AU104" s="25" t="s">
        <v>81</v>
      </c>
      <c r="AY104" s="25" t="s">
        <v>150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5" t="s">
        <v>78</v>
      </c>
      <c r="BK104" s="247">
        <f>ROUND(I104*H104,2)</f>
        <v>0</v>
      </c>
      <c r="BL104" s="25" t="s">
        <v>599</v>
      </c>
      <c r="BM104" s="25" t="s">
        <v>2043</v>
      </c>
    </row>
    <row r="105" s="1" customFormat="1">
      <c r="B105" s="47"/>
      <c r="C105" s="75"/>
      <c r="D105" s="250" t="s">
        <v>1646</v>
      </c>
      <c r="E105" s="75"/>
      <c r="F105" s="309" t="s">
        <v>2044</v>
      </c>
      <c r="G105" s="75"/>
      <c r="H105" s="75"/>
      <c r="I105" s="204"/>
      <c r="J105" s="75"/>
      <c r="K105" s="75"/>
      <c r="L105" s="73"/>
      <c r="M105" s="310"/>
      <c r="N105" s="48"/>
      <c r="O105" s="48"/>
      <c r="P105" s="48"/>
      <c r="Q105" s="48"/>
      <c r="R105" s="48"/>
      <c r="S105" s="48"/>
      <c r="T105" s="96"/>
      <c r="AT105" s="25" t="s">
        <v>1646</v>
      </c>
      <c r="AU105" s="25" t="s">
        <v>81</v>
      </c>
    </row>
    <row r="106" s="1" customFormat="1" ht="25.5" customHeight="1">
      <c r="B106" s="47"/>
      <c r="C106" s="236" t="s">
        <v>187</v>
      </c>
      <c r="D106" s="236" t="s">
        <v>153</v>
      </c>
      <c r="E106" s="237" t="s">
        <v>1947</v>
      </c>
      <c r="F106" s="238" t="s">
        <v>1948</v>
      </c>
      <c r="G106" s="239" t="s">
        <v>156</v>
      </c>
      <c r="H106" s="240">
        <v>2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599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599</v>
      </c>
      <c r="BM106" s="25" t="s">
        <v>2045</v>
      </c>
    </row>
    <row r="107" s="1" customFormat="1" ht="16.5" customHeight="1">
      <c r="B107" s="47"/>
      <c r="C107" s="285" t="s">
        <v>193</v>
      </c>
      <c r="D107" s="285" t="s">
        <v>329</v>
      </c>
      <c r="E107" s="286" t="s">
        <v>1950</v>
      </c>
      <c r="F107" s="287" t="s">
        <v>1951</v>
      </c>
      <c r="G107" s="288" t="s">
        <v>156</v>
      </c>
      <c r="H107" s="289">
        <v>2</v>
      </c>
      <c r="I107" s="290"/>
      <c r="J107" s="291">
        <f>ROUND(I107*H107,2)</f>
        <v>0</v>
      </c>
      <c r="K107" s="287" t="s">
        <v>21</v>
      </c>
      <c r="L107" s="292"/>
      <c r="M107" s="293" t="s">
        <v>21</v>
      </c>
      <c r="N107" s="294" t="s">
        <v>42</v>
      </c>
      <c r="O107" s="48"/>
      <c r="P107" s="245">
        <f>O107*H107</f>
        <v>0</v>
      </c>
      <c r="Q107" s="245">
        <v>0.0080999999999999996</v>
      </c>
      <c r="R107" s="245">
        <f>Q107*H107</f>
        <v>0.016199999999999999</v>
      </c>
      <c r="S107" s="245">
        <v>0</v>
      </c>
      <c r="T107" s="246">
        <f>S107*H107</f>
        <v>0</v>
      </c>
      <c r="AR107" s="25" t="s">
        <v>1740</v>
      </c>
      <c r="AT107" s="25" t="s">
        <v>329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599</v>
      </c>
      <c r="BM107" s="25" t="s">
        <v>2046</v>
      </c>
    </row>
    <row r="108" s="1" customFormat="1" ht="25.5" customHeight="1">
      <c r="B108" s="47"/>
      <c r="C108" s="236" t="s">
        <v>198</v>
      </c>
      <c r="D108" s="236" t="s">
        <v>153</v>
      </c>
      <c r="E108" s="237" t="s">
        <v>1953</v>
      </c>
      <c r="F108" s="238" t="s">
        <v>1954</v>
      </c>
      <c r="G108" s="239" t="s">
        <v>1955</v>
      </c>
      <c r="H108" s="240">
        <v>50</v>
      </c>
      <c r="I108" s="241"/>
      <c r="J108" s="242">
        <f>ROUND(I108*H108,2)</f>
        <v>0</v>
      </c>
      <c r="K108" s="238" t="s">
        <v>157</v>
      </c>
      <c r="L108" s="73"/>
      <c r="M108" s="243" t="s">
        <v>21</v>
      </c>
      <c r="N108" s="244" t="s">
        <v>42</v>
      </c>
      <c r="O108" s="48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5" t="s">
        <v>599</v>
      </c>
      <c r="AT108" s="25" t="s">
        <v>153</v>
      </c>
      <c r="AU108" s="25" t="s">
        <v>81</v>
      </c>
      <c r="AY108" s="25" t="s">
        <v>150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5" t="s">
        <v>78</v>
      </c>
      <c r="BK108" s="247">
        <f>ROUND(I108*H108,2)</f>
        <v>0</v>
      </c>
      <c r="BL108" s="25" t="s">
        <v>599</v>
      </c>
      <c r="BM108" s="25" t="s">
        <v>2047</v>
      </c>
    </row>
    <row r="109" s="1" customFormat="1">
      <c r="B109" s="47"/>
      <c r="C109" s="75"/>
      <c r="D109" s="250" t="s">
        <v>1646</v>
      </c>
      <c r="E109" s="75"/>
      <c r="F109" s="309" t="s">
        <v>2048</v>
      </c>
      <c r="G109" s="75"/>
      <c r="H109" s="75"/>
      <c r="I109" s="204"/>
      <c r="J109" s="75"/>
      <c r="K109" s="75"/>
      <c r="L109" s="73"/>
      <c r="M109" s="310"/>
      <c r="N109" s="48"/>
      <c r="O109" s="48"/>
      <c r="P109" s="48"/>
      <c r="Q109" s="48"/>
      <c r="R109" s="48"/>
      <c r="S109" s="48"/>
      <c r="T109" s="96"/>
      <c r="AT109" s="25" t="s">
        <v>1646</v>
      </c>
      <c r="AU109" s="25" t="s">
        <v>81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518</v>
      </c>
      <c r="G110" s="249"/>
      <c r="H110" s="253">
        <v>50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78</v>
      </c>
      <c r="AY110" s="259" t="s">
        <v>150</v>
      </c>
    </row>
    <row r="111" s="14" customFormat="1">
      <c r="B111" s="271"/>
      <c r="C111" s="272"/>
      <c r="D111" s="250" t="s">
        <v>160</v>
      </c>
      <c r="E111" s="273" t="s">
        <v>21</v>
      </c>
      <c r="F111" s="274" t="s">
        <v>2049</v>
      </c>
      <c r="G111" s="272"/>
      <c r="H111" s="273" t="s">
        <v>21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160</v>
      </c>
      <c r="AU111" s="280" t="s">
        <v>81</v>
      </c>
      <c r="AV111" s="14" t="s">
        <v>78</v>
      </c>
      <c r="AW111" s="14" t="s">
        <v>35</v>
      </c>
      <c r="AX111" s="14" t="s">
        <v>71</v>
      </c>
      <c r="AY111" s="280" t="s">
        <v>150</v>
      </c>
    </row>
    <row r="112" s="1" customFormat="1" ht="25.5" customHeight="1">
      <c r="B112" s="47"/>
      <c r="C112" s="236" t="s">
        <v>151</v>
      </c>
      <c r="D112" s="236" t="s">
        <v>153</v>
      </c>
      <c r="E112" s="237" t="s">
        <v>1960</v>
      </c>
      <c r="F112" s="238" t="s">
        <v>1961</v>
      </c>
      <c r="G112" s="239" t="s">
        <v>297</v>
      </c>
      <c r="H112" s="240">
        <v>312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599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599</v>
      </c>
      <c r="BM112" s="25" t="s">
        <v>2050</v>
      </c>
    </row>
    <row r="113" s="12" customFormat="1">
      <c r="B113" s="248"/>
      <c r="C113" s="249"/>
      <c r="D113" s="250" t="s">
        <v>160</v>
      </c>
      <c r="E113" s="251" t="s">
        <v>21</v>
      </c>
      <c r="F113" s="252" t="s">
        <v>2051</v>
      </c>
      <c r="G113" s="249"/>
      <c r="H113" s="253">
        <v>312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160</v>
      </c>
      <c r="AU113" s="259" t="s">
        <v>81</v>
      </c>
      <c r="AV113" s="12" t="s">
        <v>81</v>
      </c>
      <c r="AW113" s="12" t="s">
        <v>35</v>
      </c>
      <c r="AX113" s="12" t="s">
        <v>71</v>
      </c>
      <c r="AY113" s="259" t="s">
        <v>150</v>
      </c>
    </row>
    <row r="114" s="13" customFormat="1">
      <c r="B114" s="260"/>
      <c r="C114" s="261"/>
      <c r="D114" s="250" t="s">
        <v>160</v>
      </c>
      <c r="E114" s="262" t="s">
        <v>21</v>
      </c>
      <c r="F114" s="263" t="s">
        <v>164</v>
      </c>
      <c r="G114" s="261"/>
      <c r="H114" s="264">
        <v>312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160</v>
      </c>
      <c r="AU114" s="270" t="s">
        <v>81</v>
      </c>
      <c r="AV114" s="13" t="s">
        <v>158</v>
      </c>
      <c r="AW114" s="13" t="s">
        <v>35</v>
      </c>
      <c r="AX114" s="13" t="s">
        <v>78</v>
      </c>
      <c r="AY114" s="270" t="s">
        <v>150</v>
      </c>
    </row>
    <row r="115" s="1" customFormat="1" ht="16.5" customHeight="1">
      <c r="B115" s="47"/>
      <c r="C115" s="236" t="s">
        <v>207</v>
      </c>
      <c r="D115" s="236" t="s">
        <v>153</v>
      </c>
      <c r="E115" s="237" t="s">
        <v>2052</v>
      </c>
      <c r="F115" s="238" t="s">
        <v>2053</v>
      </c>
      <c r="G115" s="239" t="s">
        <v>297</v>
      </c>
      <c r="H115" s="240">
        <v>643</v>
      </c>
      <c r="I115" s="241"/>
      <c r="J115" s="242">
        <f>ROUND(I115*H115,2)</f>
        <v>0</v>
      </c>
      <c r="K115" s="238" t="s">
        <v>157</v>
      </c>
      <c r="L115" s="73"/>
      <c r="M115" s="243" t="s">
        <v>21</v>
      </c>
      <c r="N115" s="244" t="s">
        <v>42</v>
      </c>
      <c r="O115" s="48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5" t="s">
        <v>599</v>
      </c>
      <c r="AT115" s="25" t="s">
        <v>153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599</v>
      </c>
      <c r="BM115" s="25" t="s">
        <v>2054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2055</v>
      </c>
      <c r="G116" s="249"/>
      <c r="H116" s="253">
        <v>643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78</v>
      </c>
      <c r="AY116" s="259" t="s">
        <v>150</v>
      </c>
    </row>
    <row r="117" s="1" customFormat="1" ht="25.5" customHeight="1">
      <c r="B117" s="47"/>
      <c r="C117" s="236" t="s">
        <v>212</v>
      </c>
      <c r="D117" s="236" t="s">
        <v>153</v>
      </c>
      <c r="E117" s="237" t="s">
        <v>2056</v>
      </c>
      <c r="F117" s="238" t="s">
        <v>2057</v>
      </c>
      <c r="G117" s="239" t="s">
        <v>297</v>
      </c>
      <c r="H117" s="240">
        <v>28</v>
      </c>
      <c r="I117" s="241"/>
      <c r="J117" s="242">
        <f>ROUND(I117*H117,2)</f>
        <v>0</v>
      </c>
      <c r="K117" s="238" t="s">
        <v>157</v>
      </c>
      <c r="L117" s="73"/>
      <c r="M117" s="243" t="s">
        <v>21</v>
      </c>
      <c r="N117" s="244" t="s">
        <v>42</v>
      </c>
      <c r="O117" s="48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5" t="s">
        <v>599</v>
      </c>
      <c r="AT117" s="25" t="s">
        <v>153</v>
      </c>
      <c r="AU117" s="25" t="s">
        <v>81</v>
      </c>
      <c r="AY117" s="25" t="s">
        <v>150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5" t="s">
        <v>78</v>
      </c>
      <c r="BK117" s="247">
        <f>ROUND(I117*H117,2)</f>
        <v>0</v>
      </c>
      <c r="BL117" s="25" t="s">
        <v>599</v>
      </c>
      <c r="BM117" s="25" t="s">
        <v>2058</v>
      </c>
    </row>
    <row r="118" s="12" customFormat="1">
      <c r="B118" s="248"/>
      <c r="C118" s="249"/>
      <c r="D118" s="250" t="s">
        <v>160</v>
      </c>
      <c r="E118" s="251" t="s">
        <v>21</v>
      </c>
      <c r="F118" s="252" t="s">
        <v>2059</v>
      </c>
      <c r="G118" s="249"/>
      <c r="H118" s="253">
        <v>28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160</v>
      </c>
      <c r="AU118" s="259" t="s">
        <v>81</v>
      </c>
      <c r="AV118" s="12" t="s">
        <v>81</v>
      </c>
      <c r="AW118" s="12" t="s">
        <v>35</v>
      </c>
      <c r="AX118" s="12" t="s">
        <v>78</v>
      </c>
      <c r="AY118" s="259" t="s">
        <v>150</v>
      </c>
    </row>
    <row r="119" s="1" customFormat="1" ht="16.5" customHeight="1">
      <c r="B119" s="47"/>
      <c r="C119" s="285" t="s">
        <v>216</v>
      </c>
      <c r="D119" s="285" t="s">
        <v>329</v>
      </c>
      <c r="E119" s="286" t="s">
        <v>2060</v>
      </c>
      <c r="F119" s="287" t="s">
        <v>2061</v>
      </c>
      <c r="G119" s="288" t="s">
        <v>297</v>
      </c>
      <c r="H119" s="289">
        <v>671</v>
      </c>
      <c r="I119" s="290"/>
      <c r="J119" s="291">
        <f>ROUND(I119*H119,2)</f>
        <v>0</v>
      </c>
      <c r="K119" s="287" t="s">
        <v>21</v>
      </c>
      <c r="L119" s="292"/>
      <c r="M119" s="293" t="s">
        <v>21</v>
      </c>
      <c r="N119" s="294" t="s">
        <v>42</v>
      </c>
      <c r="O119" s="48"/>
      <c r="P119" s="245">
        <f>O119*H119</f>
        <v>0</v>
      </c>
      <c r="Q119" s="245">
        <v>0.00019000000000000001</v>
      </c>
      <c r="R119" s="245">
        <f>Q119*H119</f>
        <v>0.12749000000000002</v>
      </c>
      <c r="S119" s="245">
        <v>0</v>
      </c>
      <c r="T119" s="246">
        <f>S119*H119</f>
        <v>0</v>
      </c>
      <c r="AR119" s="25" t="s">
        <v>945</v>
      </c>
      <c r="AT119" s="25" t="s">
        <v>329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945</v>
      </c>
      <c r="BM119" s="25" t="s">
        <v>2062</v>
      </c>
    </row>
    <row r="120" s="14" customFormat="1">
      <c r="B120" s="271"/>
      <c r="C120" s="272"/>
      <c r="D120" s="250" t="s">
        <v>160</v>
      </c>
      <c r="E120" s="273" t="s">
        <v>21</v>
      </c>
      <c r="F120" s="274" t="s">
        <v>2063</v>
      </c>
      <c r="G120" s="272"/>
      <c r="H120" s="273" t="s">
        <v>21</v>
      </c>
      <c r="I120" s="275"/>
      <c r="J120" s="272"/>
      <c r="K120" s="272"/>
      <c r="L120" s="276"/>
      <c r="M120" s="277"/>
      <c r="N120" s="278"/>
      <c r="O120" s="278"/>
      <c r="P120" s="278"/>
      <c r="Q120" s="278"/>
      <c r="R120" s="278"/>
      <c r="S120" s="278"/>
      <c r="T120" s="279"/>
      <c r="AT120" s="280" t="s">
        <v>160</v>
      </c>
      <c r="AU120" s="280" t="s">
        <v>81</v>
      </c>
      <c r="AV120" s="14" t="s">
        <v>78</v>
      </c>
      <c r="AW120" s="14" t="s">
        <v>35</v>
      </c>
      <c r="AX120" s="14" t="s">
        <v>71</v>
      </c>
      <c r="AY120" s="280" t="s">
        <v>150</v>
      </c>
    </row>
    <row r="121" s="12" customFormat="1">
      <c r="B121" s="248"/>
      <c r="C121" s="249"/>
      <c r="D121" s="250" t="s">
        <v>160</v>
      </c>
      <c r="E121" s="251" t="s">
        <v>21</v>
      </c>
      <c r="F121" s="252" t="s">
        <v>2064</v>
      </c>
      <c r="G121" s="249"/>
      <c r="H121" s="253">
        <v>348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160</v>
      </c>
      <c r="AU121" s="259" t="s">
        <v>81</v>
      </c>
      <c r="AV121" s="12" t="s">
        <v>81</v>
      </c>
      <c r="AW121" s="12" t="s">
        <v>35</v>
      </c>
      <c r="AX121" s="12" t="s">
        <v>71</v>
      </c>
      <c r="AY121" s="259" t="s">
        <v>150</v>
      </c>
    </row>
    <row r="122" s="14" customFormat="1">
      <c r="B122" s="271"/>
      <c r="C122" s="272"/>
      <c r="D122" s="250" t="s">
        <v>160</v>
      </c>
      <c r="E122" s="273" t="s">
        <v>21</v>
      </c>
      <c r="F122" s="274" t="s">
        <v>2065</v>
      </c>
      <c r="G122" s="272"/>
      <c r="H122" s="273" t="s">
        <v>21</v>
      </c>
      <c r="I122" s="275"/>
      <c r="J122" s="272"/>
      <c r="K122" s="272"/>
      <c r="L122" s="276"/>
      <c r="M122" s="277"/>
      <c r="N122" s="278"/>
      <c r="O122" s="278"/>
      <c r="P122" s="278"/>
      <c r="Q122" s="278"/>
      <c r="R122" s="278"/>
      <c r="S122" s="278"/>
      <c r="T122" s="279"/>
      <c r="AT122" s="280" t="s">
        <v>160</v>
      </c>
      <c r="AU122" s="280" t="s">
        <v>81</v>
      </c>
      <c r="AV122" s="14" t="s">
        <v>78</v>
      </c>
      <c r="AW122" s="14" t="s">
        <v>35</v>
      </c>
      <c r="AX122" s="14" t="s">
        <v>71</v>
      </c>
      <c r="AY122" s="280" t="s">
        <v>150</v>
      </c>
    </row>
    <row r="123" s="12" customFormat="1">
      <c r="B123" s="248"/>
      <c r="C123" s="249"/>
      <c r="D123" s="250" t="s">
        <v>160</v>
      </c>
      <c r="E123" s="251" t="s">
        <v>21</v>
      </c>
      <c r="F123" s="252" t="s">
        <v>2066</v>
      </c>
      <c r="G123" s="249"/>
      <c r="H123" s="253">
        <v>323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160</v>
      </c>
      <c r="AU123" s="259" t="s">
        <v>81</v>
      </c>
      <c r="AV123" s="12" t="s">
        <v>81</v>
      </c>
      <c r="AW123" s="12" t="s">
        <v>35</v>
      </c>
      <c r="AX123" s="12" t="s">
        <v>71</v>
      </c>
      <c r="AY123" s="259" t="s">
        <v>150</v>
      </c>
    </row>
    <row r="124" s="13" customFormat="1">
      <c r="B124" s="260"/>
      <c r="C124" s="261"/>
      <c r="D124" s="250" t="s">
        <v>160</v>
      </c>
      <c r="E124" s="262" t="s">
        <v>21</v>
      </c>
      <c r="F124" s="263" t="s">
        <v>164</v>
      </c>
      <c r="G124" s="261"/>
      <c r="H124" s="264">
        <v>671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160</v>
      </c>
      <c r="AU124" s="270" t="s">
        <v>81</v>
      </c>
      <c r="AV124" s="13" t="s">
        <v>158</v>
      </c>
      <c r="AW124" s="13" t="s">
        <v>35</v>
      </c>
      <c r="AX124" s="13" t="s">
        <v>78</v>
      </c>
      <c r="AY124" s="270" t="s">
        <v>150</v>
      </c>
    </row>
    <row r="125" s="1" customFormat="1" ht="16.5" customHeight="1">
      <c r="B125" s="47"/>
      <c r="C125" s="236" t="s">
        <v>220</v>
      </c>
      <c r="D125" s="236" t="s">
        <v>153</v>
      </c>
      <c r="E125" s="237" t="s">
        <v>2067</v>
      </c>
      <c r="F125" s="238" t="s">
        <v>2068</v>
      </c>
      <c r="G125" s="239" t="s">
        <v>156</v>
      </c>
      <c r="H125" s="240">
        <v>4</v>
      </c>
      <c r="I125" s="241"/>
      <c r="J125" s="242">
        <f>ROUND(I125*H125,2)</f>
        <v>0</v>
      </c>
      <c r="K125" s="238" t="s">
        <v>157</v>
      </c>
      <c r="L125" s="73"/>
      <c r="M125" s="243" t="s">
        <v>21</v>
      </c>
      <c r="N125" s="244" t="s">
        <v>42</v>
      </c>
      <c r="O125" s="48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5" t="s">
        <v>599</v>
      </c>
      <c r="AT125" s="25" t="s">
        <v>153</v>
      </c>
      <c r="AU125" s="25" t="s">
        <v>81</v>
      </c>
      <c r="AY125" s="25" t="s">
        <v>150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5" t="s">
        <v>78</v>
      </c>
      <c r="BK125" s="247">
        <f>ROUND(I125*H125,2)</f>
        <v>0</v>
      </c>
      <c r="BL125" s="25" t="s">
        <v>599</v>
      </c>
      <c r="BM125" s="25" t="s">
        <v>2069</v>
      </c>
    </row>
    <row r="126" s="1" customFormat="1" ht="16.5" customHeight="1">
      <c r="B126" s="47"/>
      <c r="C126" s="236" t="s">
        <v>224</v>
      </c>
      <c r="D126" s="236" t="s">
        <v>153</v>
      </c>
      <c r="E126" s="237" t="s">
        <v>2070</v>
      </c>
      <c r="F126" s="238" t="s">
        <v>2071</v>
      </c>
      <c r="G126" s="239" t="s">
        <v>2072</v>
      </c>
      <c r="H126" s="240">
        <v>0.67100000000000004</v>
      </c>
      <c r="I126" s="241"/>
      <c r="J126" s="242">
        <f>ROUND(I126*H126,2)</f>
        <v>0</v>
      </c>
      <c r="K126" s="238" t="s">
        <v>157</v>
      </c>
      <c r="L126" s="73"/>
      <c r="M126" s="243" t="s">
        <v>21</v>
      </c>
      <c r="N126" s="244" t="s">
        <v>42</v>
      </c>
      <c r="O126" s="48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5" t="s">
        <v>599</v>
      </c>
      <c r="AT126" s="25" t="s">
        <v>153</v>
      </c>
      <c r="AU126" s="25" t="s">
        <v>81</v>
      </c>
      <c r="AY126" s="25" t="s">
        <v>150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5" t="s">
        <v>78</v>
      </c>
      <c r="BK126" s="247">
        <f>ROUND(I126*H126,2)</f>
        <v>0</v>
      </c>
      <c r="BL126" s="25" t="s">
        <v>599</v>
      </c>
      <c r="BM126" s="25" t="s">
        <v>2073</v>
      </c>
    </row>
    <row r="127" s="12" customFormat="1">
      <c r="B127" s="248"/>
      <c r="C127" s="249"/>
      <c r="D127" s="250" t="s">
        <v>160</v>
      </c>
      <c r="E127" s="251" t="s">
        <v>21</v>
      </c>
      <c r="F127" s="252" t="s">
        <v>2074</v>
      </c>
      <c r="G127" s="249"/>
      <c r="H127" s="253">
        <v>0.67100000000000004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160</v>
      </c>
      <c r="AU127" s="259" t="s">
        <v>81</v>
      </c>
      <c r="AV127" s="12" t="s">
        <v>81</v>
      </c>
      <c r="AW127" s="12" t="s">
        <v>35</v>
      </c>
      <c r="AX127" s="12" t="s">
        <v>78</v>
      </c>
      <c r="AY127" s="259" t="s">
        <v>150</v>
      </c>
    </row>
    <row r="128" s="1" customFormat="1" ht="16.5" customHeight="1">
      <c r="B128" s="47"/>
      <c r="C128" s="236" t="s">
        <v>10</v>
      </c>
      <c r="D128" s="236" t="s">
        <v>153</v>
      </c>
      <c r="E128" s="237" t="s">
        <v>1971</v>
      </c>
      <c r="F128" s="238" t="s">
        <v>1972</v>
      </c>
      <c r="G128" s="239" t="s">
        <v>156</v>
      </c>
      <c r="H128" s="240">
        <v>4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599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599</v>
      </c>
      <c r="BM128" s="25" t="s">
        <v>2075</v>
      </c>
    </row>
    <row r="129" s="1" customFormat="1" ht="16.5" customHeight="1">
      <c r="B129" s="47"/>
      <c r="C129" s="285" t="s">
        <v>231</v>
      </c>
      <c r="D129" s="285" t="s">
        <v>329</v>
      </c>
      <c r="E129" s="286" t="s">
        <v>1974</v>
      </c>
      <c r="F129" s="287" t="s">
        <v>1975</v>
      </c>
      <c r="G129" s="288" t="s">
        <v>156</v>
      </c>
      <c r="H129" s="289">
        <v>4</v>
      </c>
      <c r="I129" s="290"/>
      <c r="J129" s="291">
        <f>ROUND(I129*H129,2)</f>
        <v>0</v>
      </c>
      <c r="K129" s="287" t="s">
        <v>21</v>
      </c>
      <c r="L129" s="292"/>
      <c r="M129" s="293" t="s">
        <v>21</v>
      </c>
      <c r="N129" s="294" t="s">
        <v>42</v>
      </c>
      <c r="O129" s="48"/>
      <c r="P129" s="245">
        <f>O129*H129</f>
        <v>0</v>
      </c>
      <c r="Q129" s="245">
        <v>0.025000000000000001</v>
      </c>
      <c r="R129" s="245">
        <f>Q129*H129</f>
        <v>0.10000000000000001</v>
      </c>
      <c r="S129" s="245">
        <v>0</v>
      </c>
      <c r="T129" s="246">
        <f>S129*H129</f>
        <v>0</v>
      </c>
      <c r="AR129" s="25" t="s">
        <v>1740</v>
      </c>
      <c r="AT129" s="25" t="s">
        <v>329</v>
      </c>
      <c r="AU129" s="25" t="s">
        <v>81</v>
      </c>
      <c r="AY129" s="25" t="s">
        <v>150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5" t="s">
        <v>78</v>
      </c>
      <c r="BK129" s="247">
        <f>ROUND(I129*H129,2)</f>
        <v>0</v>
      </c>
      <c r="BL129" s="25" t="s">
        <v>599</v>
      </c>
      <c r="BM129" s="25" t="s">
        <v>2076</v>
      </c>
    </row>
    <row r="130" s="1" customFormat="1" ht="16.5" customHeight="1">
      <c r="B130" s="47"/>
      <c r="C130" s="236" t="s">
        <v>335</v>
      </c>
      <c r="D130" s="236" t="s">
        <v>153</v>
      </c>
      <c r="E130" s="237" t="s">
        <v>2077</v>
      </c>
      <c r="F130" s="238" t="s">
        <v>2078</v>
      </c>
      <c r="G130" s="239" t="s">
        <v>156</v>
      </c>
      <c r="H130" s="240">
        <v>8</v>
      </c>
      <c r="I130" s="241"/>
      <c r="J130" s="242">
        <f>ROUND(I130*H130,2)</f>
        <v>0</v>
      </c>
      <c r="K130" s="238" t="s">
        <v>157</v>
      </c>
      <c r="L130" s="73"/>
      <c r="M130" s="243" t="s">
        <v>21</v>
      </c>
      <c r="N130" s="244" t="s">
        <v>42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5" t="s">
        <v>599</v>
      </c>
      <c r="AT130" s="25" t="s">
        <v>153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599</v>
      </c>
      <c r="BM130" s="25" t="s">
        <v>2079</v>
      </c>
    </row>
    <row r="131" s="12" customFormat="1">
      <c r="B131" s="248"/>
      <c r="C131" s="249"/>
      <c r="D131" s="250" t="s">
        <v>160</v>
      </c>
      <c r="E131" s="251" t="s">
        <v>21</v>
      </c>
      <c r="F131" s="252" t="s">
        <v>1067</v>
      </c>
      <c r="G131" s="249"/>
      <c r="H131" s="253">
        <v>8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160</v>
      </c>
      <c r="AU131" s="259" t="s">
        <v>81</v>
      </c>
      <c r="AV131" s="12" t="s">
        <v>81</v>
      </c>
      <c r="AW131" s="12" t="s">
        <v>35</v>
      </c>
      <c r="AX131" s="12" t="s">
        <v>78</v>
      </c>
      <c r="AY131" s="259" t="s">
        <v>150</v>
      </c>
    </row>
    <row r="132" s="1" customFormat="1" ht="16.5" customHeight="1">
      <c r="B132" s="47"/>
      <c r="C132" s="285" t="s">
        <v>339</v>
      </c>
      <c r="D132" s="285" t="s">
        <v>329</v>
      </c>
      <c r="E132" s="286" t="s">
        <v>2080</v>
      </c>
      <c r="F132" s="287" t="s">
        <v>2081</v>
      </c>
      <c r="G132" s="288" t="s">
        <v>1696</v>
      </c>
      <c r="H132" s="289">
        <v>8</v>
      </c>
      <c r="I132" s="290"/>
      <c r="J132" s="291">
        <f>ROUND(I132*H132,2)</f>
        <v>0</v>
      </c>
      <c r="K132" s="287" t="s">
        <v>21</v>
      </c>
      <c r="L132" s="292"/>
      <c r="M132" s="293" t="s">
        <v>21</v>
      </c>
      <c r="N132" s="294" t="s">
        <v>42</v>
      </c>
      <c r="O132" s="48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5" t="s">
        <v>1740</v>
      </c>
      <c r="AT132" s="25" t="s">
        <v>329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599</v>
      </c>
      <c r="BM132" s="25" t="s">
        <v>2082</v>
      </c>
    </row>
    <row r="133" s="1" customFormat="1" ht="16.5" customHeight="1">
      <c r="B133" s="47"/>
      <c r="C133" s="236" t="s">
        <v>343</v>
      </c>
      <c r="D133" s="236" t="s">
        <v>153</v>
      </c>
      <c r="E133" s="237" t="s">
        <v>2083</v>
      </c>
      <c r="F133" s="238" t="s">
        <v>2084</v>
      </c>
      <c r="G133" s="239" t="s">
        <v>297</v>
      </c>
      <c r="H133" s="240">
        <v>801.91999999999996</v>
      </c>
      <c r="I133" s="241"/>
      <c r="J133" s="242">
        <f>ROUND(I133*H133,2)</f>
        <v>0</v>
      </c>
      <c r="K133" s="238" t="s">
        <v>157</v>
      </c>
      <c r="L133" s="73"/>
      <c r="M133" s="243" t="s">
        <v>21</v>
      </c>
      <c r="N133" s="244" t="s">
        <v>42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5" t="s">
        <v>599</v>
      </c>
      <c r="AT133" s="25" t="s">
        <v>153</v>
      </c>
      <c r="AU133" s="25" t="s">
        <v>81</v>
      </c>
      <c r="AY133" s="25" t="s">
        <v>150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5" t="s">
        <v>78</v>
      </c>
      <c r="BK133" s="247">
        <f>ROUND(I133*H133,2)</f>
        <v>0</v>
      </c>
      <c r="BL133" s="25" t="s">
        <v>599</v>
      </c>
      <c r="BM133" s="25" t="s">
        <v>2085</v>
      </c>
    </row>
    <row r="134" s="12" customFormat="1">
      <c r="B134" s="248"/>
      <c r="C134" s="249"/>
      <c r="D134" s="250" t="s">
        <v>160</v>
      </c>
      <c r="E134" s="251" t="s">
        <v>21</v>
      </c>
      <c r="F134" s="252" t="s">
        <v>2086</v>
      </c>
      <c r="G134" s="249"/>
      <c r="H134" s="253">
        <v>801.91999999999996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160</v>
      </c>
      <c r="AU134" s="259" t="s">
        <v>81</v>
      </c>
      <c r="AV134" s="12" t="s">
        <v>81</v>
      </c>
      <c r="AW134" s="12" t="s">
        <v>35</v>
      </c>
      <c r="AX134" s="12" t="s">
        <v>78</v>
      </c>
      <c r="AY134" s="259" t="s">
        <v>150</v>
      </c>
    </row>
    <row r="135" s="1" customFormat="1" ht="16.5" customHeight="1">
      <c r="B135" s="47"/>
      <c r="C135" s="236" t="s">
        <v>349</v>
      </c>
      <c r="D135" s="236" t="s">
        <v>153</v>
      </c>
      <c r="E135" s="237" t="s">
        <v>2087</v>
      </c>
      <c r="F135" s="238" t="s">
        <v>2088</v>
      </c>
      <c r="G135" s="239" t="s">
        <v>297</v>
      </c>
      <c r="H135" s="240">
        <v>801.91999999999996</v>
      </c>
      <c r="I135" s="241"/>
      <c r="J135" s="242">
        <f>ROUND(I135*H135,2)</f>
        <v>0</v>
      </c>
      <c r="K135" s="238" t="s">
        <v>157</v>
      </c>
      <c r="L135" s="73"/>
      <c r="M135" s="243" t="s">
        <v>21</v>
      </c>
      <c r="N135" s="244" t="s">
        <v>42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599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599</v>
      </c>
      <c r="BM135" s="25" t="s">
        <v>2089</v>
      </c>
    </row>
    <row r="136" s="12" customFormat="1">
      <c r="B136" s="248"/>
      <c r="C136" s="249"/>
      <c r="D136" s="250" t="s">
        <v>160</v>
      </c>
      <c r="E136" s="251" t="s">
        <v>21</v>
      </c>
      <c r="F136" s="252" t="s">
        <v>2086</v>
      </c>
      <c r="G136" s="249"/>
      <c r="H136" s="253">
        <v>801.91999999999996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160</v>
      </c>
      <c r="AU136" s="259" t="s">
        <v>81</v>
      </c>
      <c r="AV136" s="12" t="s">
        <v>81</v>
      </c>
      <c r="AW136" s="12" t="s">
        <v>35</v>
      </c>
      <c r="AX136" s="12" t="s">
        <v>78</v>
      </c>
      <c r="AY136" s="259" t="s">
        <v>150</v>
      </c>
    </row>
    <row r="137" s="1" customFormat="1" ht="16.5" customHeight="1">
      <c r="B137" s="47"/>
      <c r="C137" s="285" t="s">
        <v>9</v>
      </c>
      <c r="D137" s="285" t="s">
        <v>329</v>
      </c>
      <c r="E137" s="286" t="s">
        <v>2090</v>
      </c>
      <c r="F137" s="287" t="s">
        <v>2091</v>
      </c>
      <c r="G137" s="288" t="s">
        <v>297</v>
      </c>
      <c r="H137" s="289">
        <v>801.91999999999996</v>
      </c>
      <c r="I137" s="290"/>
      <c r="J137" s="291">
        <f>ROUND(I137*H137,2)</f>
        <v>0</v>
      </c>
      <c r="K137" s="287" t="s">
        <v>21</v>
      </c>
      <c r="L137" s="292"/>
      <c r="M137" s="293" t="s">
        <v>21</v>
      </c>
      <c r="N137" s="294" t="s">
        <v>42</v>
      </c>
      <c r="O137" s="48"/>
      <c r="P137" s="245">
        <f>O137*H137</f>
        <v>0</v>
      </c>
      <c r="Q137" s="245">
        <v>0.0056600000000000001</v>
      </c>
      <c r="R137" s="245">
        <f>Q137*H137</f>
        <v>4.5388671999999994</v>
      </c>
      <c r="S137" s="245">
        <v>0</v>
      </c>
      <c r="T137" s="246">
        <f>S137*H137</f>
        <v>0</v>
      </c>
      <c r="AR137" s="25" t="s">
        <v>945</v>
      </c>
      <c r="AT137" s="25" t="s">
        <v>329</v>
      </c>
      <c r="AU137" s="25" t="s">
        <v>81</v>
      </c>
      <c r="AY137" s="25" t="s">
        <v>150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5" t="s">
        <v>78</v>
      </c>
      <c r="BK137" s="247">
        <f>ROUND(I137*H137,2)</f>
        <v>0</v>
      </c>
      <c r="BL137" s="25" t="s">
        <v>945</v>
      </c>
      <c r="BM137" s="25" t="s">
        <v>2092</v>
      </c>
    </row>
    <row r="138" s="1" customFormat="1">
      <c r="B138" s="47"/>
      <c r="C138" s="75"/>
      <c r="D138" s="250" t="s">
        <v>1646</v>
      </c>
      <c r="E138" s="75"/>
      <c r="F138" s="309" t="s">
        <v>2093</v>
      </c>
      <c r="G138" s="75"/>
      <c r="H138" s="75"/>
      <c r="I138" s="204"/>
      <c r="J138" s="75"/>
      <c r="K138" s="75"/>
      <c r="L138" s="73"/>
      <c r="M138" s="310"/>
      <c r="N138" s="48"/>
      <c r="O138" s="48"/>
      <c r="P138" s="48"/>
      <c r="Q138" s="48"/>
      <c r="R138" s="48"/>
      <c r="S138" s="48"/>
      <c r="T138" s="96"/>
      <c r="AT138" s="25" t="s">
        <v>1646</v>
      </c>
      <c r="AU138" s="25" t="s">
        <v>81</v>
      </c>
    </row>
    <row r="139" s="12" customFormat="1">
      <c r="B139" s="248"/>
      <c r="C139" s="249"/>
      <c r="D139" s="250" t="s">
        <v>160</v>
      </c>
      <c r="E139" s="251" t="s">
        <v>21</v>
      </c>
      <c r="F139" s="252" t="s">
        <v>2086</v>
      </c>
      <c r="G139" s="249"/>
      <c r="H139" s="253">
        <v>801.91999999999996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160</v>
      </c>
      <c r="AU139" s="259" t="s">
        <v>81</v>
      </c>
      <c r="AV139" s="12" t="s">
        <v>81</v>
      </c>
      <c r="AW139" s="12" t="s">
        <v>35</v>
      </c>
      <c r="AX139" s="12" t="s">
        <v>78</v>
      </c>
      <c r="AY139" s="259" t="s">
        <v>150</v>
      </c>
    </row>
    <row r="140" s="1" customFormat="1" ht="16.5" customHeight="1">
      <c r="B140" s="47"/>
      <c r="C140" s="236" t="s">
        <v>359</v>
      </c>
      <c r="D140" s="236" t="s">
        <v>153</v>
      </c>
      <c r="E140" s="237" t="s">
        <v>2094</v>
      </c>
      <c r="F140" s="238" t="s">
        <v>2095</v>
      </c>
      <c r="G140" s="239" t="s">
        <v>156</v>
      </c>
      <c r="H140" s="240">
        <v>2</v>
      </c>
      <c r="I140" s="241"/>
      <c r="J140" s="242">
        <f>ROUND(I140*H140,2)</f>
        <v>0</v>
      </c>
      <c r="K140" s="238" t="s">
        <v>157</v>
      </c>
      <c r="L140" s="73"/>
      <c r="M140" s="243" t="s">
        <v>21</v>
      </c>
      <c r="N140" s="244" t="s">
        <v>42</v>
      </c>
      <c r="O140" s="48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5" t="s">
        <v>599</v>
      </c>
      <c r="AT140" s="25" t="s">
        <v>153</v>
      </c>
      <c r="AU140" s="25" t="s">
        <v>81</v>
      </c>
      <c r="AY140" s="25" t="s">
        <v>150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5" t="s">
        <v>78</v>
      </c>
      <c r="BK140" s="247">
        <f>ROUND(I140*H140,2)</f>
        <v>0</v>
      </c>
      <c r="BL140" s="25" t="s">
        <v>599</v>
      </c>
      <c r="BM140" s="25" t="s">
        <v>2096</v>
      </c>
    </row>
    <row r="141" s="1" customFormat="1" ht="25.5" customHeight="1">
      <c r="B141" s="47"/>
      <c r="C141" s="236" t="s">
        <v>365</v>
      </c>
      <c r="D141" s="236" t="s">
        <v>153</v>
      </c>
      <c r="E141" s="237" t="s">
        <v>2097</v>
      </c>
      <c r="F141" s="238" t="s">
        <v>2098</v>
      </c>
      <c r="G141" s="239" t="s">
        <v>156</v>
      </c>
      <c r="H141" s="240">
        <v>2</v>
      </c>
      <c r="I141" s="241"/>
      <c r="J141" s="242">
        <f>ROUND(I141*H141,2)</f>
        <v>0</v>
      </c>
      <c r="K141" s="238" t="s">
        <v>157</v>
      </c>
      <c r="L141" s="73"/>
      <c r="M141" s="243" t="s">
        <v>21</v>
      </c>
      <c r="N141" s="244" t="s">
        <v>42</v>
      </c>
      <c r="O141" s="48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5" t="s">
        <v>599</v>
      </c>
      <c r="AT141" s="25" t="s">
        <v>153</v>
      </c>
      <c r="AU141" s="25" t="s">
        <v>81</v>
      </c>
      <c r="AY141" s="25" t="s">
        <v>150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5" t="s">
        <v>78</v>
      </c>
      <c r="BK141" s="247">
        <f>ROUND(I141*H141,2)</f>
        <v>0</v>
      </c>
      <c r="BL141" s="25" t="s">
        <v>599</v>
      </c>
      <c r="BM141" s="25" t="s">
        <v>2099</v>
      </c>
    </row>
    <row r="142" s="1" customFormat="1">
      <c r="B142" s="47"/>
      <c r="C142" s="75"/>
      <c r="D142" s="250" t="s">
        <v>1646</v>
      </c>
      <c r="E142" s="75"/>
      <c r="F142" s="309" t="s">
        <v>2100</v>
      </c>
      <c r="G142" s="75"/>
      <c r="H142" s="75"/>
      <c r="I142" s="204"/>
      <c r="J142" s="75"/>
      <c r="K142" s="75"/>
      <c r="L142" s="73"/>
      <c r="M142" s="310"/>
      <c r="N142" s="48"/>
      <c r="O142" s="48"/>
      <c r="P142" s="48"/>
      <c r="Q142" s="48"/>
      <c r="R142" s="48"/>
      <c r="S142" s="48"/>
      <c r="T142" s="96"/>
      <c r="AT142" s="25" t="s">
        <v>1646</v>
      </c>
      <c r="AU142" s="25" t="s">
        <v>81</v>
      </c>
    </row>
    <row r="143" s="1" customFormat="1" ht="25.5" customHeight="1">
      <c r="B143" s="47"/>
      <c r="C143" s="236" t="s">
        <v>370</v>
      </c>
      <c r="D143" s="236" t="s">
        <v>153</v>
      </c>
      <c r="E143" s="237" t="s">
        <v>2101</v>
      </c>
      <c r="F143" s="238" t="s">
        <v>2102</v>
      </c>
      <c r="G143" s="239" t="s">
        <v>297</v>
      </c>
      <c r="H143" s="240">
        <v>160</v>
      </c>
      <c r="I143" s="241"/>
      <c r="J143" s="242">
        <f>ROUND(I143*H143,2)</f>
        <v>0</v>
      </c>
      <c r="K143" s="238" t="s">
        <v>157</v>
      </c>
      <c r="L143" s="73"/>
      <c r="M143" s="243" t="s">
        <v>21</v>
      </c>
      <c r="N143" s="244" t="s">
        <v>42</v>
      </c>
      <c r="O143" s="48"/>
      <c r="P143" s="245">
        <f>O143*H143</f>
        <v>0</v>
      </c>
      <c r="Q143" s="245">
        <v>1.0000000000000001E-05</v>
      </c>
      <c r="R143" s="245">
        <f>Q143*H143</f>
        <v>0.0016000000000000001</v>
      </c>
      <c r="S143" s="245">
        <v>0</v>
      </c>
      <c r="T143" s="246">
        <f>S143*H143</f>
        <v>0</v>
      </c>
      <c r="AR143" s="25" t="s">
        <v>158</v>
      </c>
      <c r="AT143" s="25" t="s">
        <v>153</v>
      </c>
      <c r="AU143" s="25" t="s">
        <v>81</v>
      </c>
      <c r="AY143" s="25" t="s">
        <v>150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5" t="s">
        <v>78</v>
      </c>
      <c r="BK143" s="247">
        <f>ROUND(I143*H143,2)</f>
        <v>0</v>
      </c>
      <c r="BL143" s="25" t="s">
        <v>158</v>
      </c>
      <c r="BM143" s="25" t="s">
        <v>2103</v>
      </c>
    </row>
    <row r="144" s="1" customFormat="1">
      <c r="B144" s="47"/>
      <c r="C144" s="75"/>
      <c r="D144" s="250" t="s">
        <v>1646</v>
      </c>
      <c r="E144" s="75"/>
      <c r="F144" s="309" t="s">
        <v>2104</v>
      </c>
      <c r="G144" s="75"/>
      <c r="H144" s="75"/>
      <c r="I144" s="204"/>
      <c r="J144" s="75"/>
      <c r="K144" s="75"/>
      <c r="L144" s="73"/>
      <c r="M144" s="310"/>
      <c r="N144" s="48"/>
      <c r="O144" s="48"/>
      <c r="P144" s="48"/>
      <c r="Q144" s="48"/>
      <c r="R144" s="48"/>
      <c r="S144" s="48"/>
      <c r="T144" s="96"/>
      <c r="AT144" s="25" t="s">
        <v>1646</v>
      </c>
      <c r="AU144" s="25" t="s">
        <v>81</v>
      </c>
    </row>
    <row r="145" s="1" customFormat="1" ht="51" customHeight="1">
      <c r="B145" s="47"/>
      <c r="C145" s="236" t="s">
        <v>375</v>
      </c>
      <c r="D145" s="236" t="s">
        <v>153</v>
      </c>
      <c r="E145" s="237" t="s">
        <v>1977</v>
      </c>
      <c r="F145" s="238" t="s">
        <v>1978</v>
      </c>
      <c r="G145" s="239" t="s">
        <v>156</v>
      </c>
      <c r="H145" s="240">
        <v>1</v>
      </c>
      <c r="I145" s="241"/>
      <c r="J145" s="242">
        <f>ROUND(I145*H145,2)</f>
        <v>0</v>
      </c>
      <c r="K145" s="238" t="s">
        <v>157</v>
      </c>
      <c r="L145" s="73"/>
      <c r="M145" s="243" t="s">
        <v>21</v>
      </c>
      <c r="N145" s="244" t="s">
        <v>42</v>
      </c>
      <c r="O145" s="48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5" t="s">
        <v>599</v>
      </c>
      <c r="AT145" s="25" t="s">
        <v>153</v>
      </c>
      <c r="AU145" s="25" t="s">
        <v>81</v>
      </c>
      <c r="AY145" s="25" t="s">
        <v>150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5" t="s">
        <v>78</v>
      </c>
      <c r="BK145" s="247">
        <f>ROUND(I145*H145,2)</f>
        <v>0</v>
      </c>
      <c r="BL145" s="25" t="s">
        <v>599</v>
      </c>
      <c r="BM145" s="25" t="s">
        <v>2105</v>
      </c>
    </row>
    <row r="146" s="11" customFormat="1" ht="29.88" customHeight="1">
      <c r="B146" s="220"/>
      <c r="C146" s="221"/>
      <c r="D146" s="222" t="s">
        <v>70</v>
      </c>
      <c r="E146" s="234" t="s">
        <v>1791</v>
      </c>
      <c r="F146" s="234" t="s">
        <v>1792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SUM(P147:P193)</f>
        <v>0</v>
      </c>
      <c r="Q146" s="228"/>
      <c r="R146" s="229">
        <f>SUM(R147:R193)</f>
        <v>12.600449999999999</v>
      </c>
      <c r="S146" s="228"/>
      <c r="T146" s="230">
        <f>SUM(T147:T193)</f>
        <v>0</v>
      </c>
      <c r="AR146" s="231" t="s">
        <v>170</v>
      </c>
      <c r="AT146" s="232" t="s">
        <v>70</v>
      </c>
      <c r="AU146" s="232" t="s">
        <v>78</v>
      </c>
      <c r="AY146" s="231" t="s">
        <v>150</v>
      </c>
      <c r="BK146" s="233">
        <f>SUM(BK147:BK193)</f>
        <v>0</v>
      </c>
    </row>
    <row r="147" s="1" customFormat="1" ht="25.5" customHeight="1">
      <c r="B147" s="47"/>
      <c r="C147" s="236" t="s">
        <v>381</v>
      </c>
      <c r="D147" s="236" t="s">
        <v>153</v>
      </c>
      <c r="E147" s="237" t="s">
        <v>1798</v>
      </c>
      <c r="F147" s="238" t="s">
        <v>1799</v>
      </c>
      <c r="G147" s="239" t="s">
        <v>252</v>
      </c>
      <c r="H147" s="240">
        <v>9</v>
      </c>
      <c r="I147" s="241"/>
      <c r="J147" s="242">
        <f>ROUND(I147*H147,2)</f>
        <v>0</v>
      </c>
      <c r="K147" s="238" t="s">
        <v>157</v>
      </c>
      <c r="L147" s="73"/>
      <c r="M147" s="243" t="s">
        <v>21</v>
      </c>
      <c r="N147" s="244" t="s">
        <v>42</v>
      </c>
      <c r="O147" s="48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5" t="s">
        <v>599</v>
      </c>
      <c r="AT147" s="25" t="s">
        <v>153</v>
      </c>
      <c r="AU147" s="25" t="s">
        <v>81</v>
      </c>
      <c r="AY147" s="25" t="s">
        <v>150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5" t="s">
        <v>78</v>
      </c>
      <c r="BK147" s="247">
        <f>ROUND(I147*H147,2)</f>
        <v>0</v>
      </c>
      <c r="BL147" s="25" t="s">
        <v>599</v>
      </c>
      <c r="BM147" s="25" t="s">
        <v>2106</v>
      </c>
    </row>
    <row r="148" s="12" customFormat="1">
      <c r="B148" s="248"/>
      <c r="C148" s="249"/>
      <c r="D148" s="250" t="s">
        <v>160</v>
      </c>
      <c r="E148" s="251" t="s">
        <v>21</v>
      </c>
      <c r="F148" s="252" t="s">
        <v>2107</v>
      </c>
      <c r="G148" s="249"/>
      <c r="H148" s="253">
        <v>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160</v>
      </c>
      <c r="AU148" s="259" t="s">
        <v>81</v>
      </c>
      <c r="AV148" s="12" t="s">
        <v>81</v>
      </c>
      <c r="AW148" s="12" t="s">
        <v>35</v>
      </c>
      <c r="AX148" s="12" t="s">
        <v>71</v>
      </c>
      <c r="AY148" s="259" t="s">
        <v>150</v>
      </c>
    </row>
    <row r="149" s="13" customFormat="1">
      <c r="B149" s="260"/>
      <c r="C149" s="261"/>
      <c r="D149" s="250" t="s">
        <v>160</v>
      </c>
      <c r="E149" s="262" t="s">
        <v>21</v>
      </c>
      <c r="F149" s="263" t="s">
        <v>164</v>
      </c>
      <c r="G149" s="261"/>
      <c r="H149" s="264">
        <v>9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160</v>
      </c>
      <c r="AU149" s="270" t="s">
        <v>81</v>
      </c>
      <c r="AV149" s="13" t="s">
        <v>158</v>
      </c>
      <c r="AW149" s="13" t="s">
        <v>35</v>
      </c>
      <c r="AX149" s="13" t="s">
        <v>78</v>
      </c>
      <c r="AY149" s="270" t="s">
        <v>150</v>
      </c>
    </row>
    <row r="150" s="1" customFormat="1" ht="25.5" customHeight="1">
      <c r="B150" s="47"/>
      <c r="C150" s="236" t="s">
        <v>386</v>
      </c>
      <c r="D150" s="236" t="s">
        <v>153</v>
      </c>
      <c r="E150" s="237" t="s">
        <v>1793</v>
      </c>
      <c r="F150" s="238" t="s">
        <v>1794</v>
      </c>
      <c r="G150" s="239" t="s">
        <v>297</v>
      </c>
      <c r="H150" s="240">
        <v>36</v>
      </c>
      <c r="I150" s="241"/>
      <c r="J150" s="242">
        <f>ROUND(I150*H150,2)</f>
        <v>0</v>
      </c>
      <c r="K150" s="238" t="s">
        <v>157</v>
      </c>
      <c r="L150" s="73"/>
      <c r="M150" s="243" t="s">
        <v>21</v>
      </c>
      <c r="N150" s="244" t="s">
        <v>42</v>
      </c>
      <c r="O150" s="48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5" t="s">
        <v>599</v>
      </c>
      <c r="AT150" s="25" t="s">
        <v>153</v>
      </c>
      <c r="AU150" s="25" t="s">
        <v>81</v>
      </c>
      <c r="AY150" s="25" t="s">
        <v>150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5" t="s">
        <v>78</v>
      </c>
      <c r="BK150" s="247">
        <f>ROUND(I150*H150,2)</f>
        <v>0</v>
      </c>
      <c r="BL150" s="25" t="s">
        <v>599</v>
      </c>
      <c r="BM150" s="25" t="s">
        <v>2108</v>
      </c>
    </row>
    <row r="151" s="1" customFormat="1">
      <c r="B151" s="47"/>
      <c r="C151" s="75"/>
      <c r="D151" s="250" t="s">
        <v>1646</v>
      </c>
      <c r="E151" s="75"/>
      <c r="F151" s="309" t="s">
        <v>1796</v>
      </c>
      <c r="G151" s="75"/>
      <c r="H151" s="75"/>
      <c r="I151" s="204"/>
      <c r="J151" s="75"/>
      <c r="K151" s="75"/>
      <c r="L151" s="73"/>
      <c r="M151" s="310"/>
      <c r="N151" s="48"/>
      <c r="O151" s="48"/>
      <c r="P151" s="48"/>
      <c r="Q151" s="48"/>
      <c r="R151" s="48"/>
      <c r="S151" s="48"/>
      <c r="T151" s="96"/>
      <c r="AT151" s="25" t="s">
        <v>1646</v>
      </c>
      <c r="AU151" s="25" t="s">
        <v>81</v>
      </c>
    </row>
    <row r="152" s="12" customFormat="1">
      <c r="B152" s="248"/>
      <c r="C152" s="249"/>
      <c r="D152" s="250" t="s">
        <v>160</v>
      </c>
      <c r="E152" s="251" t="s">
        <v>21</v>
      </c>
      <c r="F152" s="252" t="s">
        <v>2109</v>
      </c>
      <c r="G152" s="249"/>
      <c r="H152" s="253">
        <v>36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160</v>
      </c>
      <c r="AU152" s="259" t="s">
        <v>81</v>
      </c>
      <c r="AV152" s="12" t="s">
        <v>81</v>
      </c>
      <c r="AW152" s="12" t="s">
        <v>35</v>
      </c>
      <c r="AX152" s="12" t="s">
        <v>71</v>
      </c>
      <c r="AY152" s="259" t="s">
        <v>150</v>
      </c>
    </row>
    <row r="153" s="13" customFormat="1">
      <c r="B153" s="260"/>
      <c r="C153" s="261"/>
      <c r="D153" s="250" t="s">
        <v>160</v>
      </c>
      <c r="E153" s="262" t="s">
        <v>21</v>
      </c>
      <c r="F153" s="263" t="s">
        <v>164</v>
      </c>
      <c r="G153" s="261"/>
      <c r="H153" s="264">
        <v>36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160</v>
      </c>
      <c r="AU153" s="270" t="s">
        <v>81</v>
      </c>
      <c r="AV153" s="13" t="s">
        <v>158</v>
      </c>
      <c r="AW153" s="13" t="s">
        <v>35</v>
      </c>
      <c r="AX153" s="13" t="s">
        <v>78</v>
      </c>
      <c r="AY153" s="270" t="s">
        <v>150</v>
      </c>
    </row>
    <row r="154" s="1" customFormat="1" ht="51" customHeight="1">
      <c r="B154" s="47"/>
      <c r="C154" s="236" t="s">
        <v>391</v>
      </c>
      <c r="D154" s="236" t="s">
        <v>153</v>
      </c>
      <c r="E154" s="237" t="s">
        <v>1805</v>
      </c>
      <c r="F154" s="238" t="s">
        <v>1806</v>
      </c>
      <c r="G154" s="239" t="s">
        <v>297</v>
      </c>
      <c r="H154" s="240">
        <v>20</v>
      </c>
      <c r="I154" s="241"/>
      <c r="J154" s="242">
        <f>ROUND(I154*H154,2)</f>
        <v>0</v>
      </c>
      <c r="K154" s="238" t="s">
        <v>157</v>
      </c>
      <c r="L154" s="73"/>
      <c r="M154" s="243" t="s">
        <v>21</v>
      </c>
      <c r="N154" s="244" t="s">
        <v>42</v>
      </c>
      <c r="O154" s="48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5" t="s">
        <v>599</v>
      </c>
      <c r="AT154" s="25" t="s">
        <v>153</v>
      </c>
      <c r="AU154" s="25" t="s">
        <v>81</v>
      </c>
      <c r="AY154" s="25" t="s">
        <v>150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5" t="s">
        <v>78</v>
      </c>
      <c r="BK154" s="247">
        <f>ROUND(I154*H154,2)</f>
        <v>0</v>
      </c>
      <c r="BL154" s="25" t="s">
        <v>599</v>
      </c>
      <c r="BM154" s="25" t="s">
        <v>2110</v>
      </c>
    </row>
    <row r="155" s="12" customFormat="1">
      <c r="B155" s="248"/>
      <c r="C155" s="249"/>
      <c r="D155" s="250" t="s">
        <v>160</v>
      </c>
      <c r="E155" s="251" t="s">
        <v>21</v>
      </c>
      <c r="F155" s="252" t="s">
        <v>2111</v>
      </c>
      <c r="G155" s="249"/>
      <c r="H155" s="253">
        <v>20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160</v>
      </c>
      <c r="AU155" s="259" t="s">
        <v>81</v>
      </c>
      <c r="AV155" s="12" t="s">
        <v>81</v>
      </c>
      <c r="AW155" s="12" t="s">
        <v>35</v>
      </c>
      <c r="AX155" s="12" t="s">
        <v>71</v>
      </c>
      <c r="AY155" s="259" t="s">
        <v>150</v>
      </c>
    </row>
    <row r="156" s="13" customFormat="1">
      <c r="B156" s="260"/>
      <c r="C156" s="261"/>
      <c r="D156" s="250" t="s">
        <v>160</v>
      </c>
      <c r="E156" s="262" t="s">
        <v>21</v>
      </c>
      <c r="F156" s="263" t="s">
        <v>164</v>
      </c>
      <c r="G156" s="261"/>
      <c r="H156" s="264">
        <v>20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AT156" s="270" t="s">
        <v>160</v>
      </c>
      <c r="AU156" s="270" t="s">
        <v>81</v>
      </c>
      <c r="AV156" s="13" t="s">
        <v>158</v>
      </c>
      <c r="AW156" s="13" t="s">
        <v>35</v>
      </c>
      <c r="AX156" s="13" t="s">
        <v>78</v>
      </c>
      <c r="AY156" s="270" t="s">
        <v>150</v>
      </c>
    </row>
    <row r="157" s="1" customFormat="1" ht="38.25" customHeight="1">
      <c r="B157" s="47"/>
      <c r="C157" s="236" t="s">
        <v>397</v>
      </c>
      <c r="D157" s="236" t="s">
        <v>153</v>
      </c>
      <c r="E157" s="237" t="s">
        <v>1989</v>
      </c>
      <c r="F157" s="238" t="s">
        <v>1990</v>
      </c>
      <c r="G157" s="239" t="s">
        <v>297</v>
      </c>
      <c r="H157" s="240">
        <v>20</v>
      </c>
      <c r="I157" s="241"/>
      <c r="J157" s="242">
        <f>ROUND(I157*H157,2)</f>
        <v>0</v>
      </c>
      <c r="K157" s="238" t="s">
        <v>157</v>
      </c>
      <c r="L157" s="73"/>
      <c r="M157" s="243" t="s">
        <v>21</v>
      </c>
      <c r="N157" s="244" t="s">
        <v>42</v>
      </c>
      <c r="O157" s="48"/>
      <c r="P157" s="245">
        <f>O157*H157</f>
        <v>0</v>
      </c>
      <c r="Q157" s="245">
        <v>0.14099999999999999</v>
      </c>
      <c r="R157" s="245">
        <f>Q157*H157</f>
        <v>2.8199999999999998</v>
      </c>
      <c r="S157" s="245">
        <v>0</v>
      </c>
      <c r="T157" s="246">
        <f>S157*H157</f>
        <v>0</v>
      </c>
      <c r="AR157" s="25" t="s">
        <v>599</v>
      </c>
      <c r="AT157" s="25" t="s">
        <v>153</v>
      </c>
      <c r="AU157" s="25" t="s">
        <v>81</v>
      </c>
      <c r="AY157" s="25" t="s">
        <v>150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25" t="s">
        <v>78</v>
      </c>
      <c r="BK157" s="247">
        <f>ROUND(I157*H157,2)</f>
        <v>0</v>
      </c>
      <c r="BL157" s="25" t="s">
        <v>599</v>
      </c>
      <c r="BM157" s="25" t="s">
        <v>2112</v>
      </c>
    </row>
    <row r="158" s="12" customFormat="1">
      <c r="B158" s="248"/>
      <c r="C158" s="249"/>
      <c r="D158" s="250" t="s">
        <v>160</v>
      </c>
      <c r="E158" s="251" t="s">
        <v>21</v>
      </c>
      <c r="F158" s="252" t="s">
        <v>2111</v>
      </c>
      <c r="G158" s="249"/>
      <c r="H158" s="253">
        <v>20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160</v>
      </c>
      <c r="AU158" s="259" t="s">
        <v>81</v>
      </c>
      <c r="AV158" s="12" t="s">
        <v>81</v>
      </c>
      <c r="AW158" s="12" t="s">
        <v>35</v>
      </c>
      <c r="AX158" s="12" t="s">
        <v>71</v>
      </c>
      <c r="AY158" s="259" t="s">
        <v>150</v>
      </c>
    </row>
    <row r="159" s="13" customFormat="1">
      <c r="B159" s="260"/>
      <c r="C159" s="261"/>
      <c r="D159" s="250" t="s">
        <v>160</v>
      </c>
      <c r="E159" s="262" t="s">
        <v>21</v>
      </c>
      <c r="F159" s="263" t="s">
        <v>164</v>
      </c>
      <c r="G159" s="261"/>
      <c r="H159" s="264">
        <v>20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160</v>
      </c>
      <c r="AU159" s="270" t="s">
        <v>81</v>
      </c>
      <c r="AV159" s="13" t="s">
        <v>158</v>
      </c>
      <c r="AW159" s="13" t="s">
        <v>35</v>
      </c>
      <c r="AX159" s="13" t="s">
        <v>78</v>
      </c>
      <c r="AY159" s="270" t="s">
        <v>150</v>
      </c>
    </row>
    <row r="160" s="1" customFormat="1" ht="16.5" customHeight="1">
      <c r="B160" s="47"/>
      <c r="C160" s="285" t="s">
        <v>403</v>
      </c>
      <c r="D160" s="285" t="s">
        <v>329</v>
      </c>
      <c r="E160" s="286" t="s">
        <v>1992</v>
      </c>
      <c r="F160" s="287" t="s">
        <v>1993</v>
      </c>
      <c r="G160" s="288" t="s">
        <v>332</v>
      </c>
      <c r="H160" s="289">
        <v>2.7999999999999998</v>
      </c>
      <c r="I160" s="290"/>
      <c r="J160" s="291">
        <f>ROUND(I160*H160,2)</f>
        <v>0</v>
      </c>
      <c r="K160" s="287" t="s">
        <v>157</v>
      </c>
      <c r="L160" s="292"/>
      <c r="M160" s="293" t="s">
        <v>21</v>
      </c>
      <c r="N160" s="294" t="s">
        <v>42</v>
      </c>
      <c r="O160" s="48"/>
      <c r="P160" s="245">
        <f>O160*H160</f>
        <v>0</v>
      </c>
      <c r="Q160" s="245">
        <v>1</v>
      </c>
      <c r="R160" s="245">
        <f>Q160*H160</f>
        <v>2.7999999999999998</v>
      </c>
      <c r="S160" s="245">
        <v>0</v>
      </c>
      <c r="T160" s="246">
        <f>S160*H160</f>
        <v>0</v>
      </c>
      <c r="AR160" s="25" t="s">
        <v>1740</v>
      </c>
      <c r="AT160" s="25" t="s">
        <v>329</v>
      </c>
      <c r="AU160" s="25" t="s">
        <v>81</v>
      </c>
      <c r="AY160" s="25" t="s">
        <v>150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5" t="s">
        <v>78</v>
      </c>
      <c r="BK160" s="247">
        <f>ROUND(I160*H160,2)</f>
        <v>0</v>
      </c>
      <c r="BL160" s="25" t="s">
        <v>599</v>
      </c>
      <c r="BM160" s="25" t="s">
        <v>2113</v>
      </c>
    </row>
    <row r="161" s="12" customFormat="1">
      <c r="B161" s="248"/>
      <c r="C161" s="249"/>
      <c r="D161" s="250" t="s">
        <v>160</v>
      </c>
      <c r="E161" s="251" t="s">
        <v>21</v>
      </c>
      <c r="F161" s="252" t="s">
        <v>2114</v>
      </c>
      <c r="G161" s="249"/>
      <c r="H161" s="253">
        <v>2.7999999999999998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160</v>
      </c>
      <c r="AU161" s="259" t="s">
        <v>81</v>
      </c>
      <c r="AV161" s="12" t="s">
        <v>81</v>
      </c>
      <c r="AW161" s="12" t="s">
        <v>35</v>
      </c>
      <c r="AX161" s="12" t="s">
        <v>71</v>
      </c>
      <c r="AY161" s="259" t="s">
        <v>150</v>
      </c>
    </row>
    <row r="162" s="13" customFormat="1">
      <c r="B162" s="260"/>
      <c r="C162" s="261"/>
      <c r="D162" s="250" t="s">
        <v>160</v>
      </c>
      <c r="E162" s="262" t="s">
        <v>21</v>
      </c>
      <c r="F162" s="263" t="s">
        <v>164</v>
      </c>
      <c r="G162" s="261"/>
      <c r="H162" s="264">
        <v>2.7999999999999998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160</v>
      </c>
      <c r="AU162" s="270" t="s">
        <v>81</v>
      </c>
      <c r="AV162" s="13" t="s">
        <v>158</v>
      </c>
      <c r="AW162" s="13" t="s">
        <v>35</v>
      </c>
      <c r="AX162" s="13" t="s">
        <v>78</v>
      </c>
      <c r="AY162" s="270" t="s">
        <v>150</v>
      </c>
    </row>
    <row r="163" s="1" customFormat="1" ht="38.25" customHeight="1">
      <c r="B163" s="47"/>
      <c r="C163" s="236" t="s">
        <v>409</v>
      </c>
      <c r="D163" s="236" t="s">
        <v>153</v>
      </c>
      <c r="E163" s="237" t="s">
        <v>1996</v>
      </c>
      <c r="F163" s="238" t="s">
        <v>1997</v>
      </c>
      <c r="G163" s="239" t="s">
        <v>297</v>
      </c>
      <c r="H163" s="240">
        <v>20</v>
      </c>
      <c r="I163" s="241"/>
      <c r="J163" s="242">
        <f>ROUND(I163*H163,2)</f>
        <v>0</v>
      </c>
      <c r="K163" s="238" t="s">
        <v>157</v>
      </c>
      <c r="L163" s="73"/>
      <c r="M163" s="243" t="s">
        <v>21</v>
      </c>
      <c r="N163" s="244" t="s">
        <v>42</v>
      </c>
      <c r="O163" s="48"/>
      <c r="P163" s="245">
        <f>O163*H163</f>
        <v>0</v>
      </c>
      <c r="Q163" s="245">
        <v>9.0000000000000006E-05</v>
      </c>
      <c r="R163" s="245">
        <f>Q163*H163</f>
        <v>0.0018000000000000002</v>
      </c>
      <c r="S163" s="245">
        <v>0</v>
      </c>
      <c r="T163" s="246">
        <f>S163*H163</f>
        <v>0</v>
      </c>
      <c r="AR163" s="25" t="s">
        <v>599</v>
      </c>
      <c r="AT163" s="25" t="s">
        <v>153</v>
      </c>
      <c r="AU163" s="25" t="s">
        <v>81</v>
      </c>
      <c r="AY163" s="25" t="s">
        <v>150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5" t="s">
        <v>78</v>
      </c>
      <c r="BK163" s="247">
        <f>ROUND(I163*H163,2)</f>
        <v>0</v>
      </c>
      <c r="BL163" s="25" t="s">
        <v>599</v>
      </c>
      <c r="BM163" s="25" t="s">
        <v>2115</v>
      </c>
    </row>
    <row r="164" s="12" customFormat="1">
      <c r="B164" s="248"/>
      <c r="C164" s="249"/>
      <c r="D164" s="250" t="s">
        <v>160</v>
      </c>
      <c r="E164" s="251" t="s">
        <v>21</v>
      </c>
      <c r="F164" s="252" t="s">
        <v>2111</v>
      </c>
      <c r="G164" s="249"/>
      <c r="H164" s="253">
        <v>20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160</v>
      </c>
      <c r="AU164" s="259" t="s">
        <v>81</v>
      </c>
      <c r="AV164" s="12" t="s">
        <v>81</v>
      </c>
      <c r="AW164" s="12" t="s">
        <v>35</v>
      </c>
      <c r="AX164" s="12" t="s">
        <v>71</v>
      </c>
      <c r="AY164" s="259" t="s">
        <v>150</v>
      </c>
    </row>
    <row r="165" s="13" customFormat="1">
      <c r="B165" s="260"/>
      <c r="C165" s="261"/>
      <c r="D165" s="250" t="s">
        <v>160</v>
      </c>
      <c r="E165" s="262" t="s">
        <v>21</v>
      </c>
      <c r="F165" s="263" t="s">
        <v>164</v>
      </c>
      <c r="G165" s="261"/>
      <c r="H165" s="264">
        <v>20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160</v>
      </c>
      <c r="AU165" s="270" t="s">
        <v>81</v>
      </c>
      <c r="AV165" s="13" t="s">
        <v>158</v>
      </c>
      <c r="AW165" s="13" t="s">
        <v>35</v>
      </c>
      <c r="AX165" s="13" t="s">
        <v>78</v>
      </c>
      <c r="AY165" s="270" t="s">
        <v>150</v>
      </c>
    </row>
    <row r="166" s="1" customFormat="1" ht="16.5" customHeight="1">
      <c r="B166" s="47"/>
      <c r="C166" s="285" t="s">
        <v>414</v>
      </c>
      <c r="D166" s="285" t="s">
        <v>329</v>
      </c>
      <c r="E166" s="286" t="s">
        <v>1815</v>
      </c>
      <c r="F166" s="287" t="s">
        <v>1816</v>
      </c>
      <c r="G166" s="288" t="s">
        <v>156</v>
      </c>
      <c r="H166" s="289">
        <v>40</v>
      </c>
      <c r="I166" s="290"/>
      <c r="J166" s="291">
        <f>ROUND(I166*H166,2)</f>
        <v>0</v>
      </c>
      <c r="K166" s="287" t="s">
        <v>1641</v>
      </c>
      <c r="L166" s="292"/>
      <c r="M166" s="293" t="s">
        <v>21</v>
      </c>
      <c r="N166" s="294" t="s">
        <v>42</v>
      </c>
      <c r="O166" s="48"/>
      <c r="P166" s="245">
        <f>O166*H166</f>
        <v>0</v>
      </c>
      <c r="Q166" s="245">
        <v>0.0088000000000000005</v>
      </c>
      <c r="R166" s="245">
        <f>Q166*H166</f>
        <v>0.35200000000000004</v>
      </c>
      <c r="S166" s="245">
        <v>0</v>
      </c>
      <c r="T166" s="246">
        <f>S166*H166</f>
        <v>0</v>
      </c>
      <c r="AR166" s="25" t="s">
        <v>1740</v>
      </c>
      <c r="AT166" s="25" t="s">
        <v>329</v>
      </c>
      <c r="AU166" s="25" t="s">
        <v>81</v>
      </c>
      <c r="AY166" s="25" t="s">
        <v>150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5" t="s">
        <v>78</v>
      </c>
      <c r="BK166" s="247">
        <f>ROUND(I166*H166,2)</f>
        <v>0</v>
      </c>
      <c r="BL166" s="25" t="s">
        <v>599</v>
      </c>
      <c r="BM166" s="25" t="s">
        <v>2116</v>
      </c>
    </row>
    <row r="167" s="12" customFormat="1">
      <c r="B167" s="248"/>
      <c r="C167" s="249"/>
      <c r="D167" s="250" t="s">
        <v>160</v>
      </c>
      <c r="E167" s="251" t="s">
        <v>21</v>
      </c>
      <c r="F167" s="252" t="s">
        <v>2117</v>
      </c>
      <c r="G167" s="249"/>
      <c r="H167" s="253">
        <v>40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160</v>
      </c>
      <c r="AU167" s="259" t="s">
        <v>81</v>
      </c>
      <c r="AV167" s="12" t="s">
        <v>81</v>
      </c>
      <c r="AW167" s="12" t="s">
        <v>35</v>
      </c>
      <c r="AX167" s="12" t="s">
        <v>71</v>
      </c>
      <c r="AY167" s="259" t="s">
        <v>150</v>
      </c>
    </row>
    <row r="168" s="13" customFormat="1">
      <c r="B168" s="260"/>
      <c r="C168" s="261"/>
      <c r="D168" s="250" t="s">
        <v>160</v>
      </c>
      <c r="E168" s="262" t="s">
        <v>21</v>
      </c>
      <c r="F168" s="263" t="s">
        <v>164</v>
      </c>
      <c r="G168" s="261"/>
      <c r="H168" s="264">
        <v>40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160</v>
      </c>
      <c r="AU168" s="270" t="s">
        <v>81</v>
      </c>
      <c r="AV168" s="13" t="s">
        <v>158</v>
      </c>
      <c r="AW168" s="13" t="s">
        <v>35</v>
      </c>
      <c r="AX168" s="13" t="s">
        <v>78</v>
      </c>
      <c r="AY168" s="270" t="s">
        <v>150</v>
      </c>
    </row>
    <row r="169" s="1" customFormat="1" ht="16.5" customHeight="1">
      <c r="B169" s="47"/>
      <c r="C169" s="285" t="s">
        <v>419</v>
      </c>
      <c r="D169" s="285" t="s">
        <v>329</v>
      </c>
      <c r="E169" s="286" t="s">
        <v>1999</v>
      </c>
      <c r="F169" s="287" t="s">
        <v>2000</v>
      </c>
      <c r="G169" s="288" t="s">
        <v>297</v>
      </c>
      <c r="H169" s="289">
        <v>20</v>
      </c>
      <c r="I169" s="290"/>
      <c r="J169" s="291">
        <f>ROUND(I169*H169,2)</f>
        <v>0</v>
      </c>
      <c r="K169" s="287" t="s">
        <v>157</v>
      </c>
      <c r="L169" s="292"/>
      <c r="M169" s="293" t="s">
        <v>21</v>
      </c>
      <c r="N169" s="294" t="s">
        <v>42</v>
      </c>
      <c r="O169" s="48"/>
      <c r="P169" s="245">
        <f>O169*H169</f>
        <v>0</v>
      </c>
      <c r="Q169" s="245">
        <v>2.0000000000000002E-05</v>
      </c>
      <c r="R169" s="245">
        <f>Q169*H169</f>
        <v>0.00040000000000000002</v>
      </c>
      <c r="S169" s="245">
        <v>0</v>
      </c>
      <c r="T169" s="246">
        <f>S169*H169</f>
        <v>0</v>
      </c>
      <c r="AR169" s="25" t="s">
        <v>1740</v>
      </c>
      <c r="AT169" s="25" t="s">
        <v>329</v>
      </c>
      <c r="AU169" s="25" t="s">
        <v>81</v>
      </c>
      <c r="AY169" s="25" t="s">
        <v>150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5" t="s">
        <v>78</v>
      </c>
      <c r="BK169" s="247">
        <f>ROUND(I169*H169,2)</f>
        <v>0</v>
      </c>
      <c r="BL169" s="25" t="s">
        <v>599</v>
      </c>
      <c r="BM169" s="25" t="s">
        <v>2118</v>
      </c>
    </row>
    <row r="170" s="1" customFormat="1">
      <c r="B170" s="47"/>
      <c r="C170" s="75"/>
      <c r="D170" s="250" t="s">
        <v>1646</v>
      </c>
      <c r="E170" s="75"/>
      <c r="F170" s="309" t="s">
        <v>2002</v>
      </c>
      <c r="G170" s="75"/>
      <c r="H170" s="75"/>
      <c r="I170" s="204"/>
      <c r="J170" s="75"/>
      <c r="K170" s="75"/>
      <c r="L170" s="73"/>
      <c r="M170" s="310"/>
      <c r="N170" s="48"/>
      <c r="O170" s="48"/>
      <c r="P170" s="48"/>
      <c r="Q170" s="48"/>
      <c r="R170" s="48"/>
      <c r="S170" s="48"/>
      <c r="T170" s="96"/>
      <c r="AT170" s="25" t="s">
        <v>1646</v>
      </c>
      <c r="AU170" s="25" t="s">
        <v>81</v>
      </c>
    </row>
    <row r="171" s="12" customFormat="1">
      <c r="B171" s="248"/>
      <c r="C171" s="249"/>
      <c r="D171" s="250" t="s">
        <v>160</v>
      </c>
      <c r="E171" s="251" t="s">
        <v>21</v>
      </c>
      <c r="F171" s="252" t="s">
        <v>2111</v>
      </c>
      <c r="G171" s="249"/>
      <c r="H171" s="253">
        <v>20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160</v>
      </c>
      <c r="AU171" s="259" t="s">
        <v>81</v>
      </c>
      <c r="AV171" s="12" t="s">
        <v>81</v>
      </c>
      <c r="AW171" s="12" t="s">
        <v>35</v>
      </c>
      <c r="AX171" s="12" t="s">
        <v>78</v>
      </c>
      <c r="AY171" s="259" t="s">
        <v>150</v>
      </c>
    </row>
    <row r="172" s="1" customFormat="1" ht="51" customHeight="1">
      <c r="B172" s="47"/>
      <c r="C172" s="236" t="s">
        <v>424</v>
      </c>
      <c r="D172" s="236" t="s">
        <v>153</v>
      </c>
      <c r="E172" s="237" t="s">
        <v>2005</v>
      </c>
      <c r="F172" s="238" t="s">
        <v>2006</v>
      </c>
      <c r="G172" s="239" t="s">
        <v>297</v>
      </c>
      <c r="H172" s="240">
        <v>18</v>
      </c>
      <c r="I172" s="241"/>
      <c r="J172" s="242">
        <f>ROUND(I172*H172,2)</f>
        <v>0</v>
      </c>
      <c r="K172" s="238" t="s">
        <v>157</v>
      </c>
      <c r="L172" s="73"/>
      <c r="M172" s="243" t="s">
        <v>21</v>
      </c>
      <c r="N172" s="244" t="s">
        <v>42</v>
      </c>
      <c r="O172" s="48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5" t="s">
        <v>599</v>
      </c>
      <c r="AT172" s="25" t="s">
        <v>153</v>
      </c>
      <c r="AU172" s="25" t="s">
        <v>81</v>
      </c>
      <c r="AY172" s="25" t="s">
        <v>150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25" t="s">
        <v>78</v>
      </c>
      <c r="BK172" s="247">
        <f>ROUND(I172*H172,2)</f>
        <v>0</v>
      </c>
      <c r="BL172" s="25" t="s">
        <v>599</v>
      </c>
      <c r="BM172" s="25" t="s">
        <v>2119</v>
      </c>
    </row>
    <row r="173" s="12" customFormat="1">
      <c r="B173" s="248"/>
      <c r="C173" s="249"/>
      <c r="D173" s="250" t="s">
        <v>160</v>
      </c>
      <c r="E173" s="251" t="s">
        <v>21</v>
      </c>
      <c r="F173" s="252" t="s">
        <v>2120</v>
      </c>
      <c r="G173" s="249"/>
      <c r="H173" s="253">
        <v>18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160</v>
      </c>
      <c r="AU173" s="259" t="s">
        <v>81</v>
      </c>
      <c r="AV173" s="12" t="s">
        <v>81</v>
      </c>
      <c r="AW173" s="12" t="s">
        <v>35</v>
      </c>
      <c r="AX173" s="12" t="s">
        <v>71</v>
      </c>
      <c r="AY173" s="259" t="s">
        <v>150</v>
      </c>
    </row>
    <row r="174" s="13" customFormat="1">
      <c r="B174" s="260"/>
      <c r="C174" s="261"/>
      <c r="D174" s="250" t="s">
        <v>160</v>
      </c>
      <c r="E174" s="262" t="s">
        <v>21</v>
      </c>
      <c r="F174" s="263" t="s">
        <v>164</v>
      </c>
      <c r="G174" s="261"/>
      <c r="H174" s="264">
        <v>18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160</v>
      </c>
      <c r="AU174" s="270" t="s">
        <v>81</v>
      </c>
      <c r="AV174" s="13" t="s">
        <v>158</v>
      </c>
      <c r="AW174" s="13" t="s">
        <v>35</v>
      </c>
      <c r="AX174" s="13" t="s">
        <v>78</v>
      </c>
      <c r="AY174" s="270" t="s">
        <v>150</v>
      </c>
    </row>
    <row r="175" s="1" customFormat="1" ht="16.5" customHeight="1">
      <c r="B175" s="47"/>
      <c r="C175" s="285" t="s">
        <v>431</v>
      </c>
      <c r="D175" s="285" t="s">
        <v>329</v>
      </c>
      <c r="E175" s="286" t="s">
        <v>2009</v>
      </c>
      <c r="F175" s="287" t="s">
        <v>2010</v>
      </c>
      <c r="G175" s="288" t="s">
        <v>305</v>
      </c>
      <c r="H175" s="289">
        <v>0.90000000000000002</v>
      </c>
      <c r="I175" s="290"/>
      <c r="J175" s="291">
        <f>ROUND(I175*H175,2)</f>
        <v>0</v>
      </c>
      <c r="K175" s="287" t="s">
        <v>157</v>
      </c>
      <c r="L175" s="292"/>
      <c r="M175" s="293" t="s">
        <v>21</v>
      </c>
      <c r="N175" s="294" t="s">
        <v>42</v>
      </c>
      <c r="O175" s="48"/>
      <c r="P175" s="245">
        <f>O175*H175</f>
        <v>0</v>
      </c>
      <c r="Q175" s="245">
        <v>2.234</v>
      </c>
      <c r="R175" s="245">
        <f>Q175*H175</f>
        <v>2.0106000000000002</v>
      </c>
      <c r="S175" s="245">
        <v>0</v>
      </c>
      <c r="T175" s="246">
        <f>S175*H175</f>
        <v>0</v>
      </c>
      <c r="AR175" s="25" t="s">
        <v>1740</v>
      </c>
      <c r="AT175" s="25" t="s">
        <v>329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599</v>
      </c>
      <c r="BM175" s="25" t="s">
        <v>2121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2122</v>
      </c>
      <c r="G176" s="249"/>
      <c r="H176" s="253">
        <v>0.90000000000000002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71</v>
      </c>
      <c r="AY176" s="259" t="s">
        <v>150</v>
      </c>
    </row>
    <row r="177" s="13" customFormat="1">
      <c r="B177" s="260"/>
      <c r="C177" s="261"/>
      <c r="D177" s="250" t="s">
        <v>160</v>
      </c>
      <c r="E177" s="262" t="s">
        <v>21</v>
      </c>
      <c r="F177" s="263" t="s">
        <v>164</v>
      </c>
      <c r="G177" s="261"/>
      <c r="H177" s="264">
        <v>0.90000000000000002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160</v>
      </c>
      <c r="AU177" s="270" t="s">
        <v>81</v>
      </c>
      <c r="AV177" s="13" t="s">
        <v>158</v>
      </c>
      <c r="AW177" s="13" t="s">
        <v>35</v>
      </c>
      <c r="AX177" s="13" t="s">
        <v>78</v>
      </c>
      <c r="AY177" s="270" t="s">
        <v>150</v>
      </c>
    </row>
    <row r="178" s="1" customFormat="1" ht="16.5" customHeight="1">
      <c r="B178" s="47"/>
      <c r="C178" s="285" t="s">
        <v>436</v>
      </c>
      <c r="D178" s="285" t="s">
        <v>329</v>
      </c>
      <c r="E178" s="286" t="s">
        <v>2013</v>
      </c>
      <c r="F178" s="287" t="s">
        <v>2014</v>
      </c>
      <c r="G178" s="288" t="s">
        <v>305</v>
      </c>
      <c r="H178" s="289">
        <v>1.8899999999999999</v>
      </c>
      <c r="I178" s="290"/>
      <c r="J178" s="291">
        <f>ROUND(I178*H178,2)</f>
        <v>0</v>
      </c>
      <c r="K178" s="287" t="s">
        <v>157</v>
      </c>
      <c r="L178" s="292"/>
      <c r="M178" s="293" t="s">
        <v>21</v>
      </c>
      <c r="N178" s="294" t="s">
        <v>42</v>
      </c>
      <c r="O178" s="48"/>
      <c r="P178" s="245">
        <f>O178*H178</f>
        <v>0</v>
      </c>
      <c r="Q178" s="245">
        <v>2.4289999999999998</v>
      </c>
      <c r="R178" s="245">
        <f>Q178*H178</f>
        <v>4.5908099999999994</v>
      </c>
      <c r="S178" s="245">
        <v>0</v>
      </c>
      <c r="T178" s="246">
        <f>S178*H178</f>
        <v>0</v>
      </c>
      <c r="AR178" s="25" t="s">
        <v>1740</v>
      </c>
      <c r="AT178" s="25" t="s">
        <v>329</v>
      </c>
      <c r="AU178" s="25" t="s">
        <v>81</v>
      </c>
      <c r="AY178" s="25" t="s">
        <v>150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25" t="s">
        <v>78</v>
      </c>
      <c r="BK178" s="247">
        <f>ROUND(I178*H178,2)</f>
        <v>0</v>
      </c>
      <c r="BL178" s="25" t="s">
        <v>599</v>
      </c>
      <c r="BM178" s="25" t="s">
        <v>2123</v>
      </c>
    </row>
    <row r="179" s="12" customFormat="1">
      <c r="B179" s="248"/>
      <c r="C179" s="249"/>
      <c r="D179" s="250" t="s">
        <v>160</v>
      </c>
      <c r="E179" s="251" t="s">
        <v>21</v>
      </c>
      <c r="F179" s="252" t="s">
        <v>2124</v>
      </c>
      <c r="G179" s="249"/>
      <c r="H179" s="253">
        <v>1.8899999999999999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160</v>
      </c>
      <c r="AU179" s="259" t="s">
        <v>81</v>
      </c>
      <c r="AV179" s="12" t="s">
        <v>81</v>
      </c>
      <c r="AW179" s="12" t="s">
        <v>35</v>
      </c>
      <c r="AX179" s="12" t="s">
        <v>71</v>
      </c>
      <c r="AY179" s="259" t="s">
        <v>150</v>
      </c>
    </row>
    <row r="180" s="13" customFormat="1">
      <c r="B180" s="260"/>
      <c r="C180" s="261"/>
      <c r="D180" s="250" t="s">
        <v>160</v>
      </c>
      <c r="E180" s="262" t="s">
        <v>21</v>
      </c>
      <c r="F180" s="263" t="s">
        <v>164</v>
      </c>
      <c r="G180" s="261"/>
      <c r="H180" s="264">
        <v>1.8899999999999999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AT180" s="270" t="s">
        <v>160</v>
      </c>
      <c r="AU180" s="270" t="s">
        <v>81</v>
      </c>
      <c r="AV180" s="13" t="s">
        <v>158</v>
      </c>
      <c r="AW180" s="13" t="s">
        <v>35</v>
      </c>
      <c r="AX180" s="13" t="s">
        <v>78</v>
      </c>
      <c r="AY180" s="270" t="s">
        <v>150</v>
      </c>
    </row>
    <row r="181" s="1" customFormat="1" ht="25.5" customHeight="1">
      <c r="B181" s="47"/>
      <c r="C181" s="285" t="s">
        <v>443</v>
      </c>
      <c r="D181" s="285" t="s">
        <v>329</v>
      </c>
      <c r="E181" s="286" t="s">
        <v>2017</v>
      </c>
      <c r="F181" s="287" t="s">
        <v>2018</v>
      </c>
      <c r="G181" s="288" t="s">
        <v>297</v>
      </c>
      <c r="H181" s="289">
        <v>36</v>
      </c>
      <c r="I181" s="290"/>
      <c r="J181" s="291">
        <f>ROUND(I181*H181,2)</f>
        <v>0</v>
      </c>
      <c r="K181" s="287" t="s">
        <v>157</v>
      </c>
      <c r="L181" s="292"/>
      <c r="M181" s="293" t="s">
        <v>21</v>
      </c>
      <c r="N181" s="294" t="s">
        <v>42</v>
      </c>
      <c r="O181" s="48"/>
      <c r="P181" s="245">
        <f>O181*H181</f>
        <v>0</v>
      </c>
      <c r="Q181" s="245">
        <v>0.00068999999999999997</v>
      </c>
      <c r="R181" s="245">
        <f>Q181*H181</f>
        <v>0.024839999999999997</v>
      </c>
      <c r="S181" s="245">
        <v>0</v>
      </c>
      <c r="T181" s="246">
        <f>S181*H181</f>
        <v>0</v>
      </c>
      <c r="AR181" s="25" t="s">
        <v>1740</v>
      </c>
      <c r="AT181" s="25" t="s">
        <v>329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599</v>
      </c>
      <c r="BM181" s="25" t="s">
        <v>2125</v>
      </c>
    </row>
    <row r="182" s="1" customFormat="1">
      <c r="B182" s="47"/>
      <c r="C182" s="75"/>
      <c r="D182" s="250" t="s">
        <v>1646</v>
      </c>
      <c r="E182" s="75"/>
      <c r="F182" s="309" t="s">
        <v>2020</v>
      </c>
      <c r="G182" s="75"/>
      <c r="H182" s="75"/>
      <c r="I182" s="204"/>
      <c r="J182" s="75"/>
      <c r="K182" s="75"/>
      <c r="L182" s="73"/>
      <c r="M182" s="310"/>
      <c r="N182" s="48"/>
      <c r="O182" s="48"/>
      <c r="P182" s="48"/>
      <c r="Q182" s="48"/>
      <c r="R182" s="48"/>
      <c r="S182" s="48"/>
      <c r="T182" s="96"/>
      <c r="AT182" s="25" t="s">
        <v>1646</v>
      </c>
      <c r="AU182" s="25" t="s">
        <v>81</v>
      </c>
    </row>
    <row r="183" s="12" customFormat="1">
      <c r="B183" s="248"/>
      <c r="C183" s="249"/>
      <c r="D183" s="250" t="s">
        <v>160</v>
      </c>
      <c r="E183" s="251" t="s">
        <v>21</v>
      </c>
      <c r="F183" s="252" t="s">
        <v>2109</v>
      </c>
      <c r="G183" s="249"/>
      <c r="H183" s="253">
        <v>36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160</v>
      </c>
      <c r="AU183" s="259" t="s">
        <v>81</v>
      </c>
      <c r="AV183" s="12" t="s">
        <v>81</v>
      </c>
      <c r="AW183" s="12" t="s">
        <v>35</v>
      </c>
      <c r="AX183" s="12" t="s">
        <v>71</v>
      </c>
      <c r="AY183" s="259" t="s">
        <v>150</v>
      </c>
    </row>
    <row r="184" s="13" customFormat="1">
      <c r="B184" s="260"/>
      <c r="C184" s="261"/>
      <c r="D184" s="250" t="s">
        <v>160</v>
      </c>
      <c r="E184" s="262" t="s">
        <v>21</v>
      </c>
      <c r="F184" s="263" t="s">
        <v>164</v>
      </c>
      <c r="G184" s="261"/>
      <c r="H184" s="264">
        <v>36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AT184" s="270" t="s">
        <v>160</v>
      </c>
      <c r="AU184" s="270" t="s">
        <v>81</v>
      </c>
      <c r="AV184" s="13" t="s">
        <v>158</v>
      </c>
      <c r="AW184" s="13" t="s">
        <v>35</v>
      </c>
      <c r="AX184" s="13" t="s">
        <v>78</v>
      </c>
      <c r="AY184" s="270" t="s">
        <v>150</v>
      </c>
    </row>
    <row r="185" s="1" customFormat="1" ht="38.25" customHeight="1">
      <c r="B185" s="47"/>
      <c r="C185" s="236" t="s">
        <v>447</v>
      </c>
      <c r="D185" s="236" t="s">
        <v>153</v>
      </c>
      <c r="E185" s="237" t="s">
        <v>2021</v>
      </c>
      <c r="F185" s="238" t="s">
        <v>2022</v>
      </c>
      <c r="G185" s="239" t="s">
        <v>297</v>
      </c>
      <c r="H185" s="240">
        <v>18</v>
      </c>
      <c r="I185" s="241"/>
      <c r="J185" s="242">
        <f>ROUND(I185*H185,2)</f>
        <v>0</v>
      </c>
      <c r="K185" s="238" t="s">
        <v>157</v>
      </c>
      <c r="L185" s="73"/>
      <c r="M185" s="243" t="s">
        <v>21</v>
      </c>
      <c r="N185" s="244" t="s">
        <v>42</v>
      </c>
      <c r="O185" s="48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5" t="s">
        <v>599</v>
      </c>
      <c r="AT185" s="25" t="s">
        <v>153</v>
      </c>
      <c r="AU185" s="25" t="s">
        <v>81</v>
      </c>
      <c r="AY185" s="25" t="s">
        <v>150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25" t="s">
        <v>78</v>
      </c>
      <c r="BK185" s="247">
        <f>ROUND(I185*H185,2)</f>
        <v>0</v>
      </c>
      <c r="BL185" s="25" t="s">
        <v>599</v>
      </c>
      <c r="BM185" s="25" t="s">
        <v>2126</v>
      </c>
    </row>
    <row r="186" s="12" customFormat="1">
      <c r="B186" s="248"/>
      <c r="C186" s="249"/>
      <c r="D186" s="250" t="s">
        <v>160</v>
      </c>
      <c r="E186" s="251" t="s">
        <v>21</v>
      </c>
      <c r="F186" s="252" t="s">
        <v>2120</v>
      </c>
      <c r="G186" s="249"/>
      <c r="H186" s="253">
        <v>18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160</v>
      </c>
      <c r="AU186" s="259" t="s">
        <v>81</v>
      </c>
      <c r="AV186" s="12" t="s">
        <v>81</v>
      </c>
      <c r="AW186" s="12" t="s">
        <v>35</v>
      </c>
      <c r="AX186" s="12" t="s">
        <v>78</v>
      </c>
      <c r="AY186" s="259" t="s">
        <v>150</v>
      </c>
    </row>
    <row r="187" s="1" customFormat="1" ht="38.25" customHeight="1">
      <c r="B187" s="47"/>
      <c r="C187" s="236" t="s">
        <v>453</v>
      </c>
      <c r="D187" s="236" t="s">
        <v>153</v>
      </c>
      <c r="E187" s="237" t="s">
        <v>1833</v>
      </c>
      <c r="F187" s="238" t="s">
        <v>1834</v>
      </c>
      <c r="G187" s="239" t="s">
        <v>305</v>
      </c>
      <c r="H187" s="240">
        <v>4.1900000000000004</v>
      </c>
      <c r="I187" s="241"/>
      <c r="J187" s="242">
        <f>ROUND(I187*H187,2)</f>
        <v>0</v>
      </c>
      <c r="K187" s="238" t="s">
        <v>157</v>
      </c>
      <c r="L187" s="73"/>
      <c r="M187" s="243" t="s">
        <v>21</v>
      </c>
      <c r="N187" s="244" t="s">
        <v>42</v>
      </c>
      <c r="O187" s="48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5" t="s">
        <v>599</v>
      </c>
      <c r="AT187" s="25" t="s">
        <v>153</v>
      </c>
      <c r="AU187" s="25" t="s">
        <v>81</v>
      </c>
      <c r="AY187" s="25" t="s">
        <v>150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5" t="s">
        <v>78</v>
      </c>
      <c r="BK187" s="247">
        <f>ROUND(I187*H187,2)</f>
        <v>0</v>
      </c>
      <c r="BL187" s="25" t="s">
        <v>599</v>
      </c>
      <c r="BM187" s="25" t="s">
        <v>2127</v>
      </c>
    </row>
    <row r="188" s="12" customFormat="1">
      <c r="B188" s="248"/>
      <c r="C188" s="249"/>
      <c r="D188" s="250" t="s">
        <v>160</v>
      </c>
      <c r="E188" s="251" t="s">
        <v>21</v>
      </c>
      <c r="F188" s="252" t="s">
        <v>2128</v>
      </c>
      <c r="G188" s="249"/>
      <c r="H188" s="253">
        <v>2.79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160</v>
      </c>
      <c r="AU188" s="259" t="s">
        <v>81</v>
      </c>
      <c r="AV188" s="12" t="s">
        <v>81</v>
      </c>
      <c r="AW188" s="12" t="s">
        <v>35</v>
      </c>
      <c r="AX188" s="12" t="s">
        <v>71</v>
      </c>
      <c r="AY188" s="259" t="s">
        <v>150</v>
      </c>
    </row>
    <row r="189" s="12" customFormat="1">
      <c r="B189" s="248"/>
      <c r="C189" s="249"/>
      <c r="D189" s="250" t="s">
        <v>160</v>
      </c>
      <c r="E189" s="251" t="s">
        <v>21</v>
      </c>
      <c r="F189" s="252" t="s">
        <v>2129</v>
      </c>
      <c r="G189" s="249"/>
      <c r="H189" s="253">
        <v>1.3999999999999999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160</v>
      </c>
      <c r="AU189" s="259" t="s">
        <v>81</v>
      </c>
      <c r="AV189" s="12" t="s">
        <v>81</v>
      </c>
      <c r="AW189" s="12" t="s">
        <v>35</v>
      </c>
      <c r="AX189" s="12" t="s">
        <v>71</v>
      </c>
      <c r="AY189" s="259" t="s">
        <v>150</v>
      </c>
    </row>
    <row r="190" s="13" customFormat="1">
      <c r="B190" s="260"/>
      <c r="C190" s="261"/>
      <c r="D190" s="250" t="s">
        <v>160</v>
      </c>
      <c r="E190" s="262" t="s">
        <v>21</v>
      </c>
      <c r="F190" s="263" t="s">
        <v>164</v>
      </c>
      <c r="G190" s="261"/>
      <c r="H190" s="264">
        <v>4.1900000000000004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160</v>
      </c>
      <c r="AU190" s="270" t="s">
        <v>81</v>
      </c>
      <c r="AV190" s="13" t="s">
        <v>158</v>
      </c>
      <c r="AW190" s="13" t="s">
        <v>35</v>
      </c>
      <c r="AX190" s="13" t="s">
        <v>78</v>
      </c>
      <c r="AY190" s="270" t="s">
        <v>150</v>
      </c>
    </row>
    <row r="191" s="1" customFormat="1" ht="38.25" customHeight="1">
      <c r="B191" s="47"/>
      <c r="C191" s="236" t="s">
        <v>460</v>
      </c>
      <c r="D191" s="236" t="s">
        <v>153</v>
      </c>
      <c r="E191" s="237" t="s">
        <v>1837</v>
      </c>
      <c r="F191" s="238" t="s">
        <v>1838</v>
      </c>
      <c r="G191" s="239" t="s">
        <v>305</v>
      </c>
      <c r="H191" s="240">
        <v>79.609999999999999</v>
      </c>
      <c r="I191" s="241"/>
      <c r="J191" s="242">
        <f>ROUND(I191*H191,2)</f>
        <v>0</v>
      </c>
      <c r="K191" s="238" t="s">
        <v>157</v>
      </c>
      <c r="L191" s="73"/>
      <c r="M191" s="243" t="s">
        <v>21</v>
      </c>
      <c r="N191" s="244" t="s">
        <v>42</v>
      </c>
      <c r="O191" s="48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5" t="s">
        <v>599</v>
      </c>
      <c r="AT191" s="25" t="s">
        <v>153</v>
      </c>
      <c r="AU191" s="25" t="s">
        <v>81</v>
      </c>
      <c r="AY191" s="25" t="s">
        <v>150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5" t="s">
        <v>78</v>
      </c>
      <c r="BK191" s="247">
        <f>ROUND(I191*H191,2)</f>
        <v>0</v>
      </c>
      <c r="BL191" s="25" t="s">
        <v>599</v>
      </c>
      <c r="BM191" s="25" t="s">
        <v>2130</v>
      </c>
    </row>
    <row r="192" s="12" customFormat="1">
      <c r="B192" s="248"/>
      <c r="C192" s="249"/>
      <c r="D192" s="250" t="s">
        <v>160</v>
      </c>
      <c r="E192" s="251" t="s">
        <v>21</v>
      </c>
      <c r="F192" s="252" t="s">
        <v>2131</v>
      </c>
      <c r="G192" s="249"/>
      <c r="H192" s="253">
        <v>79.609999999999999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160</v>
      </c>
      <c r="AU192" s="259" t="s">
        <v>81</v>
      </c>
      <c r="AV192" s="12" t="s">
        <v>81</v>
      </c>
      <c r="AW192" s="12" t="s">
        <v>35</v>
      </c>
      <c r="AX192" s="12" t="s">
        <v>71</v>
      </c>
      <c r="AY192" s="259" t="s">
        <v>150</v>
      </c>
    </row>
    <row r="193" s="13" customFormat="1">
      <c r="B193" s="260"/>
      <c r="C193" s="261"/>
      <c r="D193" s="250" t="s">
        <v>160</v>
      </c>
      <c r="E193" s="262" t="s">
        <v>21</v>
      </c>
      <c r="F193" s="263" t="s">
        <v>164</v>
      </c>
      <c r="G193" s="261"/>
      <c r="H193" s="264">
        <v>79.609999999999999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160</v>
      </c>
      <c r="AU193" s="270" t="s">
        <v>81</v>
      </c>
      <c r="AV193" s="13" t="s">
        <v>158</v>
      </c>
      <c r="AW193" s="13" t="s">
        <v>35</v>
      </c>
      <c r="AX193" s="13" t="s">
        <v>78</v>
      </c>
      <c r="AY193" s="270" t="s">
        <v>150</v>
      </c>
    </row>
    <row r="194" s="11" customFormat="1" ht="29.88" customHeight="1">
      <c r="B194" s="220"/>
      <c r="C194" s="221"/>
      <c r="D194" s="222" t="s">
        <v>70</v>
      </c>
      <c r="E194" s="234" t="s">
        <v>1858</v>
      </c>
      <c r="F194" s="234" t="s">
        <v>1859</v>
      </c>
      <c r="G194" s="221"/>
      <c r="H194" s="221"/>
      <c r="I194" s="224"/>
      <c r="J194" s="235">
        <f>BK194</f>
        <v>0</v>
      </c>
      <c r="K194" s="221"/>
      <c r="L194" s="226"/>
      <c r="M194" s="227"/>
      <c r="N194" s="228"/>
      <c r="O194" s="228"/>
      <c r="P194" s="229">
        <f>SUM(P195:P196)</f>
        <v>0</v>
      </c>
      <c r="Q194" s="228"/>
      <c r="R194" s="229">
        <f>SUM(R195:R196)</f>
        <v>0</v>
      </c>
      <c r="S194" s="228"/>
      <c r="T194" s="230">
        <f>SUM(T195:T196)</f>
        <v>0</v>
      </c>
      <c r="AR194" s="231" t="s">
        <v>180</v>
      </c>
      <c r="AT194" s="232" t="s">
        <v>70</v>
      </c>
      <c r="AU194" s="232" t="s">
        <v>78</v>
      </c>
      <c r="AY194" s="231" t="s">
        <v>150</v>
      </c>
      <c r="BK194" s="233">
        <f>SUM(BK195:BK196)</f>
        <v>0</v>
      </c>
    </row>
    <row r="195" s="1" customFormat="1" ht="16.5" customHeight="1">
      <c r="B195" s="47"/>
      <c r="C195" s="236" t="s">
        <v>465</v>
      </c>
      <c r="D195" s="236" t="s">
        <v>153</v>
      </c>
      <c r="E195" s="237" t="s">
        <v>1860</v>
      </c>
      <c r="F195" s="238" t="s">
        <v>1861</v>
      </c>
      <c r="G195" s="239" t="s">
        <v>1862</v>
      </c>
      <c r="H195" s="240">
        <v>1</v>
      </c>
      <c r="I195" s="241"/>
      <c r="J195" s="242">
        <f>ROUND(I195*H195,2)</f>
        <v>0</v>
      </c>
      <c r="K195" s="238" t="s">
        <v>157</v>
      </c>
      <c r="L195" s="73"/>
      <c r="M195" s="243" t="s">
        <v>21</v>
      </c>
      <c r="N195" s="244" t="s">
        <v>42</v>
      </c>
      <c r="O195" s="48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5" t="s">
        <v>1863</v>
      </c>
      <c r="AT195" s="25" t="s">
        <v>153</v>
      </c>
      <c r="AU195" s="25" t="s">
        <v>81</v>
      </c>
      <c r="AY195" s="25" t="s">
        <v>150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5" t="s">
        <v>78</v>
      </c>
      <c r="BK195" s="247">
        <f>ROUND(I195*H195,2)</f>
        <v>0</v>
      </c>
      <c r="BL195" s="25" t="s">
        <v>1863</v>
      </c>
      <c r="BM195" s="25" t="s">
        <v>2132</v>
      </c>
    </row>
    <row r="196" s="1" customFormat="1">
      <c r="B196" s="47"/>
      <c r="C196" s="75"/>
      <c r="D196" s="250" t="s">
        <v>1646</v>
      </c>
      <c r="E196" s="75"/>
      <c r="F196" s="309" t="s">
        <v>1865</v>
      </c>
      <c r="G196" s="75"/>
      <c r="H196" s="75"/>
      <c r="I196" s="204"/>
      <c r="J196" s="75"/>
      <c r="K196" s="75"/>
      <c r="L196" s="73"/>
      <c r="M196" s="315"/>
      <c r="N196" s="282"/>
      <c r="O196" s="282"/>
      <c r="P196" s="282"/>
      <c r="Q196" s="282"/>
      <c r="R196" s="282"/>
      <c r="S196" s="282"/>
      <c r="T196" s="316"/>
      <c r="AT196" s="25" t="s">
        <v>1646</v>
      </c>
      <c r="AU196" s="25" t="s">
        <v>81</v>
      </c>
    </row>
    <row r="197" s="1" customFormat="1" ht="6.96" customHeight="1">
      <c r="B197" s="68"/>
      <c r="C197" s="69"/>
      <c r="D197" s="69"/>
      <c r="E197" s="69"/>
      <c r="F197" s="69"/>
      <c r="G197" s="69"/>
      <c r="H197" s="69"/>
      <c r="I197" s="179"/>
      <c r="J197" s="69"/>
      <c r="K197" s="69"/>
      <c r="L197" s="73"/>
    </row>
  </sheetData>
  <sheetProtection sheet="1" autoFilter="0" formatColumns="0" formatRows="0" objects="1" scenarios="1" spinCount="100000" saltValue="ZbPROiaYmfGy2CrXWVYh1amWN8fuYJnRCJ7+yxOAHIbUEzIa3cwH6dSbrHS6sBzzMUtFYwFSz9TA9J383BRzBg==" hashValue="HpR5i/eje/8SwGHpsVGa8oPATT7Zsiq4PNbbbhGDsKopyaCf9ApXmEcU5iKVj6lUzIIT5SzEFGS9TrZ4ZzT9/A==" algorithmName="SHA-512" password="CC35"/>
  <autoFilter ref="C88:K1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110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2133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2134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ROUND(SUM(BE82:BE99), 2)</f>
        <v>0</v>
      </c>
      <c r="G32" s="48"/>
      <c r="H32" s="48"/>
      <c r="I32" s="171">
        <v>0.20999999999999999</v>
      </c>
      <c r="J32" s="170">
        <f>ROUND(ROUND((SUM(BE82:BE99)),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ROUND(SUM(BF82:BF99), 2)</f>
        <v>0</v>
      </c>
      <c r="G33" s="48"/>
      <c r="H33" s="48"/>
      <c r="I33" s="171">
        <v>0.14999999999999999</v>
      </c>
      <c r="J33" s="170">
        <f>ROUND(ROUND((SUM(BF82:BF99)),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ROUND(SUM(BG82:BG99),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ROUND(SUM(BH82:BH99),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ROUND(SUM(BI82:BI99),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2133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definitivní (1) - definitivní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J82</f>
        <v>0</v>
      </c>
      <c r="K60" s="52"/>
      <c r="AU60" s="25" t="s">
        <v>131</v>
      </c>
    </row>
    <row r="61" s="1" customFormat="1" ht="21.84" customHeight="1">
      <c r="B61" s="47"/>
      <c r="C61" s="48"/>
      <c r="D61" s="48"/>
      <c r="E61" s="48"/>
      <c r="F61" s="48"/>
      <c r="G61" s="48"/>
      <c r="H61" s="48"/>
      <c r="I61" s="157"/>
      <c r="J61" s="48"/>
      <c r="K61" s="52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79"/>
      <c r="J62" s="69"/>
      <c r="K62" s="70"/>
    </row>
    <row r="66" s="1" customFormat="1" ht="6.96" customHeight="1">
      <c r="B66" s="71"/>
      <c r="C66" s="72"/>
      <c r="D66" s="72"/>
      <c r="E66" s="72"/>
      <c r="F66" s="72"/>
      <c r="G66" s="72"/>
      <c r="H66" s="72"/>
      <c r="I66" s="182"/>
      <c r="J66" s="72"/>
      <c r="K66" s="72"/>
      <c r="L66" s="73"/>
    </row>
    <row r="67" s="1" customFormat="1" ht="36.96" customHeight="1">
      <c r="B67" s="47"/>
      <c r="C67" s="74" t="s">
        <v>134</v>
      </c>
      <c r="D67" s="75"/>
      <c r="E67" s="75"/>
      <c r="F67" s="75"/>
      <c r="G67" s="75"/>
      <c r="H67" s="75"/>
      <c r="I67" s="204"/>
      <c r="J67" s="75"/>
      <c r="K67" s="75"/>
      <c r="L67" s="73"/>
    </row>
    <row r="68" s="1" customFormat="1" ht="6.96" customHeight="1">
      <c r="B68" s="47"/>
      <c r="C68" s="75"/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6.5" customHeight="1">
      <c r="B70" s="47"/>
      <c r="C70" s="75"/>
      <c r="D70" s="75"/>
      <c r="E70" s="205" t="str">
        <f>E7</f>
        <v>Slánská, most X 039, č.akce 999 401, Praha 6</v>
      </c>
      <c r="F70" s="77"/>
      <c r="G70" s="77"/>
      <c r="H70" s="77"/>
      <c r="I70" s="204"/>
      <c r="J70" s="75"/>
      <c r="K70" s="75"/>
      <c r="L70" s="73"/>
    </row>
    <row r="71">
      <c r="B71" s="29"/>
      <c r="C71" s="77" t="s">
        <v>124</v>
      </c>
      <c r="D71" s="206"/>
      <c r="E71" s="206"/>
      <c r="F71" s="206"/>
      <c r="G71" s="206"/>
      <c r="H71" s="206"/>
      <c r="I71" s="149"/>
      <c r="J71" s="206"/>
      <c r="K71" s="206"/>
      <c r="L71" s="207"/>
    </row>
    <row r="72" s="1" customFormat="1" ht="16.5" customHeight="1">
      <c r="B72" s="47"/>
      <c r="C72" s="75"/>
      <c r="D72" s="75"/>
      <c r="E72" s="205" t="s">
        <v>2133</v>
      </c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126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E11</f>
        <v>definitivní (1) - definitivní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8" t="str">
        <f>F14</f>
        <v xml:space="preserve"> </v>
      </c>
      <c r="G76" s="75"/>
      <c r="H76" s="75"/>
      <c r="I76" s="209" t="s">
        <v>25</v>
      </c>
      <c r="J76" s="86" t="str">
        <f>IF(J14="","",J14)</f>
        <v>12. 4. 2018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8" t="str">
        <f>E17</f>
        <v>TSK Praha</v>
      </c>
      <c r="G78" s="75"/>
      <c r="H78" s="75"/>
      <c r="I78" s="209" t="s">
        <v>33</v>
      </c>
      <c r="J78" s="208" t="str">
        <f>E23</f>
        <v>Pontex s.r.o.</v>
      </c>
      <c r="K78" s="75"/>
      <c r="L78" s="73"/>
    </row>
    <row r="79" s="1" customFormat="1" ht="14.4" customHeight="1">
      <c r="B79" s="47"/>
      <c r="C79" s="77" t="s">
        <v>31</v>
      </c>
      <c r="D79" s="75"/>
      <c r="E79" s="75"/>
      <c r="F79" s="208" t="str">
        <f>IF(E20="","",E20)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10"/>
      <c r="C81" s="211" t="s">
        <v>135</v>
      </c>
      <c r="D81" s="212" t="s">
        <v>56</v>
      </c>
      <c r="E81" s="212" t="s">
        <v>52</v>
      </c>
      <c r="F81" s="212" t="s">
        <v>136</v>
      </c>
      <c r="G81" s="212" t="s">
        <v>137</v>
      </c>
      <c r="H81" s="212" t="s">
        <v>138</v>
      </c>
      <c r="I81" s="213" t="s">
        <v>139</v>
      </c>
      <c r="J81" s="212" t="s">
        <v>129</v>
      </c>
      <c r="K81" s="214" t="s">
        <v>140</v>
      </c>
      <c r="L81" s="215"/>
      <c r="M81" s="103" t="s">
        <v>141</v>
      </c>
      <c r="N81" s="104" t="s">
        <v>41</v>
      </c>
      <c r="O81" s="104" t="s">
        <v>142</v>
      </c>
      <c r="P81" s="104" t="s">
        <v>143</v>
      </c>
      <c r="Q81" s="104" t="s">
        <v>144</v>
      </c>
      <c r="R81" s="104" t="s">
        <v>145</v>
      </c>
      <c r="S81" s="104" t="s">
        <v>146</v>
      </c>
      <c r="T81" s="105" t="s">
        <v>147</v>
      </c>
    </row>
    <row r="82" s="1" customFormat="1" ht="29.28" customHeight="1">
      <c r="B82" s="47"/>
      <c r="C82" s="109" t="s">
        <v>130</v>
      </c>
      <c r="D82" s="75"/>
      <c r="E82" s="75"/>
      <c r="F82" s="75"/>
      <c r="G82" s="75"/>
      <c r="H82" s="75"/>
      <c r="I82" s="204"/>
      <c r="J82" s="216">
        <f>BK82</f>
        <v>0</v>
      </c>
      <c r="K82" s="75"/>
      <c r="L82" s="73"/>
      <c r="M82" s="106"/>
      <c r="N82" s="107"/>
      <c r="O82" s="107"/>
      <c r="P82" s="217">
        <f>SUM(P83:P99)</f>
        <v>0</v>
      </c>
      <c r="Q82" s="107"/>
      <c r="R82" s="217">
        <f>SUM(R83:R99)</f>
        <v>0</v>
      </c>
      <c r="S82" s="107"/>
      <c r="T82" s="218">
        <f>SUM(T83:T99)</f>
        <v>0</v>
      </c>
      <c r="AT82" s="25" t="s">
        <v>70</v>
      </c>
      <c r="AU82" s="25" t="s">
        <v>131</v>
      </c>
      <c r="BK82" s="219">
        <f>SUM(BK83:BK99)</f>
        <v>0</v>
      </c>
    </row>
    <row r="83" s="1" customFormat="1" ht="16.5" customHeight="1">
      <c r="B83" s="47"/>
      <c r="C83" s="236" t="s">
        <v>71</v>
      </c>
      <c r="D83" s="236" t="s">
        <v>153</v>
      </c>
      <c r="E83" s="237" t="s">
        <v>2135</v>
      </c>
      <c r="F83" s="238" t="s">
        <v>2136</v>
      </c>
      <c r="G83" s="239" t="s">
        <v>2137</v>
      </c>
      <c r="H83" s="240">
        <v>2</v>
      </c>
      <c r="I83" s="241"/>
      <c r="J83" s="242">
        <f>ROUND(I83*H83,2)</f>
        <v>0</v>
      </c>
      <c r="K83" s="238" t="s">
        <v>21</v>
      </c>
      <c r="L83" s="73"/>
      <c r="M83" s="243" t="s">
        <v>21</v>
      </c>
      <c r="N83" s="244" t="s">
        <v>42</v>
      </c>
      <c r="O83" s="48"/>
      <c r="P83" s="245">
        <f>O83*H83</f>
        <v>0</v>
      </c>
      <c r="Q83" s="245">
        <v>0</v>
      </c>
      <c r="R83" s="245">
        <f>Q83*H83</f>
        <v>0</v>
      </c>
      <c r="S83" s="245">
        <v>0</v>
      </c>
      <c r="T83" s="246">
        <f>S83*H83</f>
        <v>0</v>
      </c>
      <c r="AR83" s="25" t="s">
        <v>158</v>
      </c>
      <c r="AT83" s="25" t="s">
        <v>153</v>
      </c>
      <c r="AU83" s="25" t="s">
        <v>71</v>
      </c>
      <c r="AY83" s="25" t="s">
        <v>150</v>
      </c>
      <c r="BE83" s="247">
        <f>IF(N83="základní",J83,0)</f>
        <v>0</v>
      </c>
      <c r="BF83" s="247">
        <f>IF(N83="snížená",J83,0)</f>
        <v>0</v>
      </c>
      <c r="BG83" s="247">
        <f>IF(N83="zákl. přenesená",J83,0)</f>
        <v>0</v>
      </c>
      <c r="BH83" s="247">
        <f>IF(N83="sníž. přenesená",J83,0)</f>
        <v>0</v>
      </c>
      <c r="BI83" s="247">
        <f>IF(N83="nulová",J83,0)</f>
        <v>0</v>
      </c>
      <c r="BJ83" s="25" t="s">
        <v>78</v>
      </c>
      <c r="BK83" s="247">
        <f>ROUND(I83*H83,2)</f>
        <v>0</v>
      </c>
      <c r="BL83" s="25" t="s">
        <v>158</v>
      </c>
      <c r="BM83" s="25" t="s">
        <v>81</v>
      </c>
    </row>
    <row r="84" s="1" customFormat="1" ht="16.5" customHeight="1">
      <c r="B84" s="47"/>
      <c r="C84" s="236" t="s">
        <v>71</v>
      </c>
      <c r="D84" s="236" t="s">
        <v>153</v>
      </c>
      <c r="E84" s="237" t="s">
        <v>2138</v>
      </c>
      <c r="F84" s="238" t="s">
        <v>2139</v>
      </c>
      <c r="G84" s="239" t="s">
        <v>2137</v>
      </c>
      <c r="H84" s="240">
        <v>1</v>
      </c>
      <c r="I84" s="241"/>
      <c r="J84" s="242">
        <f>ROUND(I84*H84,2)</f>
        <v>0</v>
      </c>
      <c r="K84" s="238" t="s">
        <v>21</v>
      </c>
      <c r="L84" s="73"/>
      <c r="M84" s="243" t="s">
        <v>21</v>
      </c>
      <c r="N84" s="244" t="s">
        <v>42</v>
      </c>
      <c r="O84" s="48"/>
      <c r="P84" s="245">
        <f>O84*H84</f>
        <v>0</v>
      </c>
      <c r="Q84" s="245">
        <v>0</v>
      </c>
      <c r="R84" s="245">
        <f>Q84*H84</f>
        <v>0</v>
      </c>
      <c r="S84" s="245">
        <v>0</v>
      </c>
      <c r="T84" s="246">
        <f>S84*H84</f>
        <v>0</v>
      </c>
      <c r="AR84" s="25" t="s">
        <v>158</v>
      </c>
      <c r="AT84" s="25" t="s">
        <v>153</v>
      </c>
      <c r="AU84" s="25" t="s">
        <v>71</v>
      </c>
      <c r="AY84" s="25" t="s">
        <v>150</v>
      </c>
      <c r="BE84" s="247">
        <f>IF(N84="základní",J84,0)</f>
        <v>0</v>
      </c>
      <c r="BF84" s="247">
        <f>IF(N84="snížená",J84,0)</f>
        <v>0</v>
      </c>
      <c r="BG84" s="247">
        <f>IF(N84="zákl. přenesená",J84,0)</f>
        <v>0</v>
      </c>
      <c r="BH84" s="247">
        <f>IF(N84="sníž. přenesená",J84,0)</f>
        <v>0</v>
      </c>
      <c r="BI84" s="247">
        <f>IF(N84="nulová",J84,0)</f>
        <v>0</v>
      </c>
      <c r="BJ84" s="25" t="s">
        <v>78</v>
      </c>
      <c r="BK84" s="247">
        <f>ROUND(I84*H84,2)</f>
        <v>0</v>
      </c>
      <c r="BL84" s="25" t="s">
        <v>158</v>
      </c>
      <c r="BM84" s="25" t="s">
        <v>158</v>
      </c>
    </row>
    <row r="85" s="1" customFormat="1" ht="16.5" customHeight="1">
      <c r="B85" s="47"/>
      <c r="C85" s="236" t="s">
        <v>71</v>
      </c>
      <c r="D85" s="236" t="s">
        <v>153</v>
      </c>
      <c r="E85" s="237" t="s">
        <v>2140</v>
      </c>
      <c r="F85" s="238" t="s">
        <v>2141</v>
      </c>
      <c r="G85" s="239" t="s">
        <v>2137</v>
      </c>
      <c r="H85" s="240">
        <v>1</v>
      </c>
      <c r="I85" s="241"/>
      <c r="J85" s="242">
        <f>ROUND(I85*H85,2)</f>
        <v>0</v>
      </c>
      <c r="K85" s="238" t="s">
        <v>21</v>
      </c>
      <c r="L85" s="73"/>
      <c r="M85" s="243" t="s">
        <v>21</v>
      </c>
      <c r="N85" s="244" t="s">
        <v>42</v>
      </c>
      <c r="O85" s="48"/>
      <c r="P85" s="245">
        <f>O85*H85</f>
        <v>0</v>
      </c>
      <c r="Q85" s="245">
        <v>0</v>
      </c>
      <c r="R85" s="245">
        <f>Q85*H85</f>
        <v>0</v>
      </c>
      <c r="S85" s="245">
        <v>0</v>
      </c>
      <c r="T85" s="246">
        <f>S85*H85</f>
        <v>0</v>
      </c>
      <c r="AR85" s="25" t="s">
        <v>158</v>
      </c>
      <c r="AT85" s="25" t="s">
        <v>153</v>
      </c>
      <c r="AU85" s="25" t="s">
        <v>71</v>
      </c>
      <c r="AY85" s="25" t="s">
        <v>150</v>
      </c>
      <c r="BE85" s="247">
        <f>IF(N85="základní",J85,0)</f>
        <v>0</v>
      </c>
      <c r="BF85" s="247">
        <f>IF(N85="snížená",J85,0)</f>
        <v>0</v>
      </c>
      <c r="BG85" s="247">
        <f>IF(N85="zákl. přenesená",J85,0)</f>
        <v>0</v>
      </c>
      <c r="BH85" s="247">
        <f>IF(N85="sníž. přenesená",J85,0)</f>
        <v>0</v>
      </c>
      <c r="BI85" s="247">
        <f>IF(N85="nulová",J85,0)</f>
        <v>0</v>
      </c>
      <c r="BJ85" s="25" t="s">
        <v>78</v>
      </c>
      <c r="BK85" s="247">
        <f>ROUND(I85*H85,2)</f>
        <v>0</v>
      </c>
      <c r="BL85" s="25" t="s">
        <v>158</v>
      </c>
      <c r="BM85" s="25" t="s">
        <v>187</v>
      </c>
    </row>
    <row r="86" s="1" customFormat="1" ht="16.5" customHeight="1">
      <c r="B86" s="47"/>
      <c r="C86" s="236" t="s">
        <v>71</v>
      </c>
      <c r="D86" s="236" t="s">
        <v>153</v>
      </c>
      <c r="E86" s="237" t="s">
        <v>2142</v>
      </c>
      <c r="F86" s="238" t="s">
        <v>2143</v>
      </c>
      <c r="G86" s="239" t="s">
        <v>2137</v>
      </c>
      <c r="H86" s="240">
        <v>1</v>
      </c>
      <c r="I86" s="241"/>
      <c r="J86" s="242">
        <f>ROUND(I86*H86,2)</f>
        <v>0</v>
      </c>
      <c r="K86" s="238" t="s">
        <v>21</v>
      </c>
      <c r="L86" s="73"/>
      <c r="M86" s="243" t="s">
        <v>21</v>
      </c>
      <c r="N86" s="244" t="s">
        <v>42</v>
      </c>
      <c r="O86" s="48"/>
      <c r="P86" s="245">
        <f>O86*H86</f>
        <v>0</v>
      </c>
      <c r="Q86" s="245">
        <v>0</v>
      </c>
      <c r="R86" s="245">
        <f>Q86*H86</f>
        <v>0</v>
      </c>
      <c r="S86" s="245">
        <v>0</v>
      </c>
      <c r="T86" s="246">
        <f>S86*H86</f>
        <v>0</v>
      </c>
      <c r="AR86" s="25" t="s">
        <v>158</v>
      </c>
      <c r="AT86" s="25" t="s">
        <v>153</v>
      </c>
      <c r="AU86" s="25" t="s">
        <v>71</v>
      </c>
      <c r="AY86" s="25" t="s">
        <v>150</v>
      </c>
      <c r="BE86" s="247">
        <f>IF(N86="základní",J86,0)</f>
        <v>0</v>
      </c>
      <c r="BF86" s="247">
        <f>IF(N86="snížená",J86,0)</f>
        <v>0</v>
      </c>
      <c r="BG86" s="247">
        <f>IF(N86="zákl. přenesená",J86,0)</f>
        <v>0</v>
      </c>
      <c r="BH86" s="247">
        <f>IF(N86="sníž. přenesená",J86,0)</f>
        <v>0</v>
      </c>
      <c r="BI86" s="247">
        <f>IF(N86="nulová",J86,0)</f>
        <v>0</v>
      </c>
      <c r="BJ86" s="25" t="s">
        <v>78</v>
      </c>
      <c r="BK86" s="247">
        <f>ROUND(I86*H86,2)</f>
        <v>0</v>
      </c>
      <c r="BL86" s="25" t="s">
        <v>158</v>
      </c>
      <c r="BM86" s="25" t="s">
        <v>198</v>
      </c>
    </row>
    <row r="87" s="1" customFormat="1" ht="16.5" customHeight="1">
      <c r="B87" s="47"/>
      <c r="C87" s="236" t="s">
        <v>71</v>
      </c>
      <c r="D87" s="236" t="s">
        <v>153</v>
      </c>
      <c r="E87" s="237" t="s">
        <v>2144</v>
      </c>
      <c r="F87" s="238" t="s">
        <v>2145</v>
      </c>
      <c r="G87" s="239" t="s">
        <v>2137</v>
      </c>
      <c r="H87" s="240">
        <v>2</v>
      </c>
      <c r="I87" s="241"/>
      <c r="J87" s="242">
        <f>ROUND(I87*H87,2)</f>
        <v>0</v>
      </c>
      <c r="K87" s="238" t="s">
        <v>21</v>
      </c>
      <c r="L87" s="73"/>
      <c r="M87" s="243" t="s">
        <v>21</v>
      </c>
      <c r="N87" s="244" t="s">
        <v>42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158</v>
      </c>
      <c r="AT87" s="25" t="s">
        <v>153</v>
      </c>
      <c r="AU87" s="25" t="s">
        <v>71</v>
      </c>
      <c r="AY87" s="25" t="s">
        <v>150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78</v>
      </c>
      <c r="BK87" s="247">
        <f>ROUND(I87*H87,2)</f>
        <v>0</v>
      </c>
      <c r="BL87" s="25" t="s">
        <v>158</v>
      </c>
      <c r="BM87" s="25" t="s">
        <v>207</v>
      </c>
    </row>
    <row r="88" s="1" customFormat="1" ht="16.5" customHeight="1">
      <c r="B88" s="47"/>
      <c r="C88" s="236" t="s">
        <v>71</v>
      </c>
      <c r="D88" s="236" t="s">
        <v>153</v>
      </c>
      <c r="E88" s="237" t="s">
        <v>2146</v>
      </c>
      <c r="F88" s="238" t="s">
        <v>2147</v>
      </c>
      <c r="G88" s="239" t="s">
        <v>297</v>
      </c>
      <c r="H88" s="240">
        <v>20</v>
      </c>
      <c r="I88" s="241"/>
      <c r="J88" s="242">
        <f>ROUND(I88*H88,2)</f>
        <v>0</v>
      </c>
      <c r="K88" s="238" t="s">
        <v>21</v>
      </c>
      <c r="L88" s="73"/>
      <c r="M88" s="243" t="s">
        <v>21</v>
      </c>
      <c r="N88" s="244" t="s">
        <v>42</v>
      </c>
      <c r="O88" s="48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5" t="s">
        <v>158</v>
      </c>
      <c r="AT88" s="25" t="s">
        <v>153</v>
      </c>
      <c r="AU88" s="25" t="s">
        <v>71</v>
      </c>
      <c r="AY88" s="25" t="s">
        <v>150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5" t="s">
        <v>78</v>
      </c>
      <c r="BK88" s="247">
        <f>ROUND(I88*H88,2)</f>
        <v>0</v>
      </c>
      <c r="BL88" s="25" t="s">
        <v>158</v>
      </c>
      <c r="BM88" s="25" t="s">
        <v>216</v>
      </c>
    </row>
    <row r="89" s="1" customFormat="1">
      <c r="B89" s="47"/>
      <c r="C89" s="75"/>
      <c r="D89" s="250" t="s">
        <v>1646</v>
      </c>
      <c r="E89" s="75"/>
      <c r="F89" s="309" t="s">
        <v>2148</v>
      </c>
      <c r="G89" s="75"/>
      <c r="H89" s="75"/>
      <c r="I89" s="204"/>
      <c r="J89" s="75"/>
      <c r="K89" s="75"/>
      <c r="L89" s="73"/>
      <c r="M89" s="310"/>
      <c r="N89" s="48"/>
      <c r="O89" s="48"/>
      <c r="P89" s="48"/>
      <c r="Q89" s="48"/>
      <c r="R89" s="48"/>
      <c r="S89" s="48"/>
      <c r="T89" s="96"/>
      <c r="AT89" s="25" t="s">
        <v>1646</v>
      </c>
      <c r="AU89" s="25" t="s">
        <v>71</v>
      </c>
    </row>
    <row r="90" s="1" customFormat="1" ht="16.5" customHeight="1">
      <c r="B90" s="47"/>
      <c r="C90" s="236" t="s">
        <v>71</v>
      </c>
      <c r="D90" s="236" t="s">
        <v>153</v>
      </c>
      <c r="E90" s="237" t="s">
        <v>2149</v>
      </c>
      <c r="F90" s="238" t="s">
        <v>2150</v>
      </c>
      <c r="G90" s="239" t="s">
        <v>2137</v>
      </c>
      <c r="H90" s="240">
        <v>1</v>
      </c>
      <c r="I90" s="241"/>
      <c r="J90" s="242">
        <f>ROUND(I90*H90,2)</f>
        <v>0</v>
      </c>
      <c r="K90" s="238" t="s">
        <v>21</v>
      </c>
      <c r="L90" s="73"/>
      <c r="M90" s="243" t="s">
        <v>21</v>
      </c>
      <c r="N90" s="244" t="s">
        <v>42</v>
      </c>
      <c r="O90" s="48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5" t="s">
        <v>158</v>
      </c>
      <c r="AT90" s="25" t="s">
        <v>153</v>
      </c>
      <c r="AU90" s="25" t="s">
        <v>71</v>
      </c>
      <c r="AY90" s="25" t="s">
        <v>150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5" t="s">
        <v>78</v>
      </c>
      <c r="BK90" s="247">
        <f>ROUND(I90*H90,2)</f>
        <v>0</v>
      </c>
      <c r="BL90" s="25" t="s">
        <v>158</v>
      </c>
      <c r="BM90" s="25" t="s">
        <v>224</v>
      </c>
    </row>
    <row r="91" s="1" customFormat="1" ht="16.5" customHeight="1">
      <c r="B91" s="47"/>
      <c r="C91" s="236" t="s">
        <v>71</v>
      </c>
      <c r="D91" s="236" t="s">
        <v>153</v>
      </c>
      <c r="E91" s="237" t="s">
        <v>2151</v>
      </c>
      <c r="F91" s="238" t="s">
        <v>2152</v>
      </c>
      <c r="G91" s="239" t="s">
        <v>2137</v>
      </c>
      <c r="H91" s="240">
        <v>2</v>
      </c>
      <c r="I91" s="241"/>
      <c r="J91" s="242">
        <f>ROUND(I91*H91,2)</f>
        <v>0</v>
      </c>
      <c r="K91" s="238" t="s">
        <v>21</v>
      </c>
      <c r="L91" s="73"/>
      <c r="M91" s="243" t="s">
        <v>21</v>
      </c>
      <c r="N91" s="244" t="s">
        <v>42</v>
      </c>
      <c r="O91" s="48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5" t="s">
        <v>158</v>
      </c>
      <c r="AT91" s="25" t="s">
        <v>153</v>
      </c>
      <c r="AU91" s="25" t="s">
        <v>71</v>
      </c>
      <c r="AY91" s="25" t="s">
        <v>150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5" t="s">
        <v>78</v>
      </c>
      <c r="BK91" s="247">
        <f>ROUND(I91*H91,2)</f>
        <v>0</v>
      </c>
      <c r="BL91" s="25" t="s">
        <v>158</v>
      </c>
      <c r="BM91" s="25" t="s">
        <v>231</v>
      </c>
    </row>
    <row r="92" s="1" customFormat="1" ht="16.5" customHeight="1">
      <c r="B92" s="47"/>
      <c r="C92" s="236" t="s">
        <v>71</v>
      </c>
      <c r="D92" s="236" t="s">
        <v>153</v>
      </c>
      <c r="E92" s="237" t="s">
        <v>2153</v>
      </c>
      <c r="F92" s="238" t="s">
        <v>2154</v>
      </c>
      <c r="G92" s="239" t="s">
        <v>2137</v>
      </c>
      <c r="H92" s="240">
        <v>2</v>
      </c>
      <c r="I92" s="241"/>
      <c r="J92" s="242">
        <f>ROUND(I92*H92,2)</f>
        <v>0</v>
      </c>
      <c r="K92" s="238" t="s">
        <v>21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158</v>
      </c>
      <c r="AT92" s="25" t="s">
        <v>153</v>
      </c>
      <c r="AU92" s="25" t="s">
        <v>71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158</v>
      </c>
      <c r="BM92" s="25" t="s">
        <v>339</v>
      </c>
    </row>
    <row r="93" s="1" customFormat="1" ht="16.5" customHeight="1">
      <c r="B93" s="47"/>
      <c r="C93" s="236" t="s">
        <v>71</v>
      </c>
      <c r="D93" s="236" t="s">
        <v>153</v>
      </c>
      <c r="E93" s="237" t="s">
        <v>2155</v>
      </c>
      <c r="F93" s="238" t="s">
        <v>2156</v>
      </c>
      <c r="G93" s="239" t="s">
        <v>297</v>
      </c>
      <c r="H93" s="240">
        <v>20</v>
      </c>
      <c r="I93" s="241"/>
      <c r="J93" s="242">
        <f>ROUND(I93*H93,2)</f>
        <v>0</v>
      </c>
      <c r="K93" s="238" t="s">
        <v>21</v>
      </c>
      <c r="L93" s="73"/>
      <c r="M93" s="243" t="s">
        <v>21</v>
      </c>
      <c r="N93" s="244" t="s">
        <v>42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158</v>
      </c>
      <c r="AT93" s="25" t="s">
        <v>153</v>
      </c>
      <c r="AU93" s="25" t="s">
        <v>71</v>
      </c>
      <c r="AY93" s="25" t="s">
        <v>150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78</v>
      </c>
      <c r="BK93" s="247">
        <f>ROUND(I93*H93,2)</f>
        <v>0</v>
      </c>
      <c r="BL93" s="25" t="s">
        <v>158</v>
      </c>
      <c r="BM93" s="25" t="s">
        <v>349</v>
      </c>
    </row>
    <row r="94" s="1" customFormat="1" ht="16.5" customHeight="1">
      <c r="B94" s="47"/>
      <c r="C94" s="236" t="s">
        <v>71</v>
      </c>
      <c r="D94" s="236" t="s">
        <v>153</v>
      </c>
      <c r="E94" s="237" t="s">
        <v>2157</v>
      </c>
      <c r="F94" s="238" t="s">
        <v>2158</v>
      </c>
      <c r="G94" s="239" t="s">
        <v>297</v>
      </c>
      <c r="H94" s="240">
        <v>20</v>
      </c>
      <c r="I94" s="241"/>
      <c r="J94" s="242">
        <f>ROUND(I94*H94,2)</f>
        <v>0</v>
      </c>
      <c r="K94" s="238" t="s">
        <v>21</v>
      </c>
      <c r="L94" s="73"/>
      <c r="M94" s="243" t="s">
        <v>21</v>
      </c>
      <c r="N94" s="244" t="s">
        <v>42</v>
      </c>
      <c r="O94" s="48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5" t="s">
        <v>158</v>
      </c>
      <c r="AT94" s="25" t="s">
        <v>153</v>
      </c>
      <c r="AU94" s="25" t="s">
        <v>71</v>
      </c>
      <c r="AY94" s="25" t="s">
        <v>150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5" t="s">
        <v>78</v>
      </c>
      <c r="BK94" s="247">
        <f>ROUND(I94*H94,2)</f>
        <v>0</v>
      </c>
      <c r="BL94" s="25" t="s">
        <v>158</v>
      </c>
      <c r="BM94" s="25" t="s">
        <v>359</v>
      </c>
    </row>
    <row r="95" s="1" customFormat="1">
      <c r="B95" s="47"/>
      <c r="C95" s="75"/>
      <c r="D95" s="250" t="s">
        <v>1646</v>
      </c>
      <c r="E95" s="75"/>
      <c r="F95" s="309" t="s">
        <v>2159</v>
      </c>
      <c r="G95" s="75"/>
      <c r="H95" s="75"/>
      <c r="I95" s="204"/>
      <c r="J95" s="75"/>
      <c r="K95" s="75"/>
      <c r="L95" s="73"/>
      <c r="M95" s="310"/>
      <c r="N95" s="48"/>
      <c r="O95" s="48"/>
      <c r="P95" s="48"/>
      <c r="Q95" s="48"/>
      <c r="R95" s="48"/>
      <c r="S95" s="48"/>
      <c r="T95" s="96"/>
      <c r="AT95" s="25" t="s">
        <v>1646</v>
      </c>
      <c r="AU95" s="25" t="s">
        <v>71</v>
      </c>
    </row>
    <row r="96" s="1" customFormat="1" ht="16.5" customHeight="1">
      <c r="B96" s="47"/>
      <c r="C96" s="236" t="s">
        <v>71</v>
      </c>
      <c r="D96" s="236" t="s">
        <v>153</v>
      </c>
      <c r="E96" s="237" t="s">
        <v>2160</v>
      </c>
      <c r="F96" s="238" t="s">
        <v>2161</v>
      </c>
      <c r="G96" s="239" t="s">
        <v>2137</v>
      </c>
      <c r="H96" s="240">
        <v>1</v>
      </c>
      <c r="I96" s="241"/>
      <c r="J96" s="242">
        <f>ROUND(I96*H96,2)</f>
        <v>0</v>
      </c>
      <c r="K96" s="238" t="s">
        <v>21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158</v>
      </c>
      <c r="AT96" s="25" t="s">
        <v>153</v>
      </c>
      <c r="AU96" s="25" t="s">
        <v>71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158</v>
      </c>
      <c r="BM96" s="25" t="s">
        <v>370</v>
      </c>
    </row>
    <row r="97" s="1" customFormat="1" ht="16.5" customHeight="1">
      <c r="B97" s="47"/>
      <c r="C97" s="236" t="s">
        <v>71</v>
      </c>
      <c r="D97" s="236" t="s">
        <v>153</v>
      </c>
      <c r="E97" s="237" t="s">
        <v>2162</v>
      </c>
      <c r="F97" s="238" t="s">
        <v>2163</v>
      </c>
      <c r="G97" s="239" t="s">
        <v>2137</v>
      </c>
      <c r="H97" s="240">
        <v>1</v>
      </c>
      <c r="I97" s="241"/>
      <c r="J97" s="242">
        <f>ROUND(I97*H97,2)</f>
        <v>0</v>
      </c>
      <c r="K97" s="238" t="s">
        <v>21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158</v>
      </c>
      <c r="AT97" s="25" t="s">
        <v>153</v>
      </c>
      <c r="AU97" s="25" t="s">
        <v>71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158</v>
      </c>
      <c r="BM97" s="25" t="s">
        <v>381</v>
      </c>
    </row>
    <row r="98" s="1" customFormat="1" ht="16.5" customHeight="1">
      <c r="B98" s="47"/>
      <c r="C98" s="236" t="s">
        <v>71</v>
      </c>
      <c r="D98" s="236" t="s">
        <v>153</v>
      </c>
      <c r="E98" s="237" t="s">
        <v>2164</v>
      </c>
      <c r="F98" s="238" t="s">
        <v>2165</v>
      </c>
      <c r="G98" s="239" t="s">
        <v>2137</v>
      </c>
      <c r="H98" s="240">
        <v>1</v>
      </c>
      <c r="I98" s="241"/>
      <c r="J98" s="242">
        <f>ROUND(I98*H98,2)</f>
        <v>0</v>
      </c>
      <c r="K98" s="238" t="s">
        <v>21</v>
      </c>
      <c r="L98" s="73"/>
      <c r="M98" s="243" t="s">
        <v>21</v>
      </c>
      <c r="N98" s="244" t="s">
        <v>42</v>
      </c>
      <c r="O98" s="48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5" t="s">
        <v>158</v>
      </c>
      <c r="AT98" s="25" t="s">
        <v>153</v>
      </c>
      <c r="AU98" s="25" t="s">
        <v>71</v>
      </c>
      <c r="AY98" s="25" t="s">
        <v>150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5" t="s">
        <v>78</v>
      </c>
      <c r="BK98" s="247">
        <f>ROUND(I98*H98,2)</f>
        <v>0</v>
      </c>
      <c r="BL98" s="25" t="s">
        <v>158</v>
      </c>
      <c r="BM98" s="25" t="s">
        <v>391</v>
      </c>
    </row>
    <row r="99" s="1" customFormat="1">
      <c r="B99" s="47"/>
      <c r="C99" s="75"/>
      <c r="D99" s="250" t="s">
        <v>1646</v>
      </c>
      <c r="E99" s="75"/>
      <c r="F99" s="309" t="s">
        <v>2166</v>
      </c>
      <c r="G99" s="75"/>
      <c r="H99" s="75"/>
      <c r="I99" s="204"/>
      <c r="J99" s="75"/>
      <c r="K99" s="75"/>
      <c r="L99" s="73"/>
      <c r="M99" s="315"/>
      <c r="N99" s="282"/>
      <c r="O99" s="282"/>
      <c r="P99" s="282"/>
      <c r="Q99" s="282"/>
      <c r="R99" s="282"/>
      <c r="S99" s="282"/>
      <c r="T99" s="316"/>
      <c r="AT99" s="25" t="s">
        <v>1646</v>
      </c>
      <c r="AU99" s="25" t="s">
        <v>71</v>
      </c>
    </row>
    <row r="100" s="1" customFormat="1" ht="6.96" customHeight="1">
      <c r="B100" s="68"/>
      <c r="C100" s="69"/>
      <c r="D100" s="69"/>
      <c r="E100" s="69"/>
      <c r="F100" s="69"/>
      <c r="G100" s="69"/>
      <c r="H100" s="69"/>
      <c r="I100" s="179"/>
      <c r="J100" s="69"/>
      <c r="K100" s="69"/>
      <c r="L100" s="73"/>
    </row>
  </sheetData>
  <sheetProtection sheet="1" autoFilter="0" formatColumns="0" formatRows="0" objects="1" scenarios="1" spinCount="100000" saltValue="jZLftWsRLGoVx2pjsp1RQ/GAncc6Vvu0tHehyomNm/NBsE04BeTKAzbXXNi2uUuDHgRiwkZOz4mKiGwRud/TPQ==" hashValue="CCMrtHrwSAmqi+1MyhZlKVM8TjCruc1JIbsZQXbc6sPQarbiyQacv/kbnjS4YUFG/feSEpKyt00Bj0zQ1jyD/Q==" algorithmName="SHA-512" password="CC35"/>
  <autoFilter ref="C81:K9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112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2133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2167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ROUND(SUM(BE82:BE94), 2)</f>
        <v>0</v>
      </c>
      <c r="G32" s="48"/>
      <c r="H32" s="48"/>
      <c r="I32" s="171">
        <v>0.20999999999999999</v>
      </c>
      <c r="J32" s="170">
        <f>ROUND(ROUND((SUM(BE82:BE94)),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ROUND(SUM(BF82:BF94), 2)</f>
        <v>0</v>
      </c>
      <c r="G33" s="48"/>
      <c r="H33" s="48"/>
      <c r="I33" s="171">
        <v>0.14999999999999999</v>
      </c>
      <c r="J33" s="170">
        <f>ROUND(ROUND((SUM(BF82:BF94)),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ROUND(SUM(BG82:BG94),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ROUND(SUM(BH82:BH94),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ROUND(SUM(BI82:BI94),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2133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Provizorní - Provizorní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J82</f>
        <v>0</v>
      </c>
      <c r="K60" s="52"/>
      <c r="AU60" s="25" t="s">
        <v>131</v>
      </c>
    </row>
    <row r="61" s="1" customFormat="1" ht="21.84" customHeight="1">
      <c r="B61" s="47"/>
      <c r="C61" s="48"/>
      <c r="D61" s="48"/>
      <c r="E61" s="48"/>
      <c r="F61" s="48"/>
      <c r="G61" s="48"/>
      <c r="H61" s="48"/>
      <c r="I61" s="157"/>
      <c r="J61" s="48"/>
      <c r="K61" s="52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79"/>
      <c r="J62" s="69"/>
      <c r="K62" s="70"/>
    </row>
    <row r="66" s="1" customFormat="1" ht="6.96" customHeight="1">
      <c r="B66" s="71"/>
      <c r="C66" s="72"/>
      <c r="D66" s="72"/>
      <c r="E66" s="72"/>
      <c r="F66" s="72"/>
      <c r="G66" s="72"/>
      <c r="H66" s="72"/>
      <c r="I66" s="182"/>
      <c r="J66" s="72"/>
      <c r="K66" s="72"/>
      <c r="L66" s="73"/>
    </row>
    <row r="67" s="1" customFormat="1" ht="36.96" customHeight="1">
      <c r="B67" s="47"/>
      <c r="C67" s="74" t="s">
        <v>134</v>
      </c>
      <c r="D67" s="75"/>
      <c r="E67" s="75"/>
      <c r="F67" s="75"/>
      <c r="G67" s="75"/>
      <c r="H67" s="75"/>
      <c r="I67" s="204"/>
      <c r="J67" s="75"/>
      <c r="K67" s="75"/>
      <c r="L67" s="73"/>
    </row>
    <row r="68" s="1" customFormat="1" ht="6.96" customHeight="1">
      <c r="B68" s="47"/>
      <c r="C68" s="75"/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6.5" customHeight="1">
      <c r="B70" s="47"/>
      <c r="C70" s="75"/>
      <c r="D70" s="75"/>
      <c r="E70" s="205" t="str">
        <f>E7</f>
        <v>Slánská, most X 039, č.akce 999 401, Praha 6</v>
      </c>
      <c r="F70" s="77"/>
      <c r="G70" s="77"/>
      <c r="H70" s="77"/>
      <c r="I70" s="204"/>
      <c r="J70" s="75"/>
      <c r="K70" s="75"/>
      <c r="L70" s="73"/>
    </row>
    <row r="71">
      <c r="B71" s="29"/>
      <c r="C71" s="77" t="s">
        <v>124</v>
      </c>
      <c r="D71" s="206"/>
      <c r="E71" s="206"/>
      <c r="F71" s="206"/>
      <c r="G71" s="206"/>
      <c r="H71" s="206"/>
      <c r="I71" s="149"/>
      <c r="J71" s="206"/>
      <c r="K71" s="206"/>
      <c r="L71" s="207"/>
    </row>
    <row r="72" s="1" customFormat="1" ht="16.5" customHeight="1">
      <c r="B72" s="47"/>
      <c r="C72" s="75"/>
      <c r="D72" s="75"/>
      <c r="E72" s="205" t="s">
        <v>2133</v>
      </c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126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E11</f>
        <v>Provizorní - Provizorní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8" t="str">
        <f>F14</f>
        <v xml:space="preserve"> </v>
      </c>
      <c r="G76" s="75"/>
      <c r="H76" s="75"/>
      <c r="I76" s="209" t="s">
        <v>25</v>
      </c>
      <c r="J76" s="86" t="str">
        <f>IF(J14="","",J14)</f>
        <v>12. 4. 2018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8" t="str">
        <f>E17</f>
        <v>TSK Praha</v>
      </c>
      <c r="G78" s="75"/>
      <c r="H78" s="75"/>
      <c r="I78" s="209" t="s">
        <v>33</v>
      </c>
      <c r="J78" s="208" t="str">
        <f>E23</f>
        <v>Pontex s.r.o.</v>
      </c>
      <c r="K78" s="75"/>
      <c r="L78" s="73"/>
    </row>
    <row r="79" s="1" customFormat="1" ht="14.4" customHeight="1">
      <c r="B79" s="47"/>
      <c r="C79" s="77" t="s">
        <v>31</v>
      </c>
      <c r="D79" s="75"/>
      <c r="E79" s="75"/>
      <c r="F79" s="208" t="str">
        <f>IF(E20="","",E20)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10"/>
      <c r="C81" s="211" t="s">
        <v>135</v>
      </c>
      <c r="D81" s="212" t="s">
        <v>56</v>
      </c>
      <c r="E81" s="212" t="s">
        <v>52</v>
      </c>
      <c r="F81" s="212" t="s">
        <v>136</v>
      </c>
      <c r="G81" s="212" t="s">
        <v>137</v>
      </c>
      <c r="H81" s="212" t="s">
        <v>138</v>
      </c>
      <c r="I81" s="213" t="s">
        <v>139</v>
      </c>
      <c r="J81" s="212" t="s">
        <v>129</v>
      </c>
      <c r="K81" s="214" t="s">
        <v>140</v>
      </c>
      <c r="L81" s="215"/>
      <c r="M81" s="103" t="s">
        <v>141</v>
      </c>
      <c r="N81" s="104" t="s">
        <v>41</v>
      </c>
      <c r="O81" s="104" t="s">
        <v>142</v>
      </c>
      <c r="P81" s="104" t="s">
        <v>143</v>
      </c>
      <c r="Q81" s="104" t="s">
        <v>144</v>
      </c>
      <c r="R81" s="104" t="s">
        <v>145</v>
      </c>
      <c r="S81" s="104" t="s">
        <v>146</v>
      </c>
      <c r="T81" s="105" t="s">
        <v>147</v>
      </c>
    </row>
    <row r="82" s="1" customFormat="1" ht="29.28" customHeight="1">
      <c r="B82" s="47"/>
      <c r="C82" s="109" t="s">
        <v>130</v>
      </c>
      <c r="D82" s="75"/>
      <c r="E82" s="75"/>
      <c r="F82" s="75"/>
      <c r="G82" s="75"/>
      <c r="H82" s="75"/>
      <c r="I82" s="204"/>
      <c r="J82" s="216">
        <f>BK82</f>
        <v>0</v>
      </c>
      <c r="K82" s="75"/>
      <c r="L82" s="73"/>
      <c r="M82" s="106"/>
      <c r="N82" s="107"/>
      <c r="O82" s="107"/>
      <c r="P82" s="217">
        <f>SUM(P83:P94)</f>
        <v>0</v>
      </c>
      <c r="Q82" s="107"/>
      <c r="R82" s="217">
        <f>SUM(R83:R94)</f>
        <v>0</v>
      </c>
      <c r="S82" s="107"/>
      <c r="T82" s="218">
        <f>SUM(T83:T94)</f>
        <v>0</v>
      </c>
      <c r="AT82" s="25" t="s">
        <v>70</v>
      </c>
      <c r="AU82" s="25" t="s">
        <v>131</v>
      </c>
      <c r="BK82" s="219">
        <f>SUM(BK83:BK94)</f>
        <v>0</v>
      </c>
    </row>
    <row r="83" s="1" customFormat="1" ht="16.5" customHeight="1">
      <c r="B83" s="47"/>
      <c r="C83" s="236" t="s">
        <v>71</v>
      </c>
      <c r="D83" s="236" t="s">
        <v>153</v>
      </c>
      <c r="E83" s="237" t="s">
        <v>2168</v>
      </c>
      <c r="F83" s="238" t="s">
        <v>2169</v>
      </c>
      <c r="G83" s="239" t="s">
        <v>2137</v>
      </c>
      <c r="H83" s="240">
        <v>1</v>
      </c>
      <c r="I83" s="241"/>
      <c r="J83" s="242">
        <f>ROUND(I83*H83,2)</f>
        <v>0</v>
      </c>
      <c r="K83" s="238" t="s">
        <v>21</v>
      </c>
      <c r="L83" s="73"/>
      <c r="M83" s="243" t="s">
        <v>21</v>
      </c>
      <c r="N83" s="244" t="s">
        <v>42</v>
      </c>
      <c r="O83" s="48"/>
      <c r="P83" s="245">
        <f>O83*H83</f>
        <v>0</v>
      </c>
      <c r="Q83" s="245">
        <v>0</v>
      </c>
      <c r="R83" s="245">
        <f>Q83*H83</f>
        <v>0</v>
      </c>
      <c r="S83" s="245">
        <v>0</v>
      </c>
      <c r="T83" s="246">
        <f>S83*H83</f>
        <v>0</v>
      </c>
      <c r="AR83" s="25" t="s">
        <v>158</v>
      </c>
      <c r="AT83" s="25" t="s">
        <v>153</v>
      </c>
      <c r="AU83" s="25" t="s">
        <v>71</v>
      </c>
      <c r="AY83" s="25" t="s">
        <v>150</v>
      </c>
      <c r="BE83" s="247">
        <f>IF(N83="základní",J83,0)</f>
        <v>0</v>
      </c>
      <c r="BF83" s="247">
        <f>IF(N83="snížená",J83,0)</f>
        <v>0</v>
      </c>
      <c r="BG83" s="247">
        <f>IF(N83="zákl. přenesená",J83,0)</f>
        <v>0</v>
      </c>
      <c r="BH83" s="247">
        <f>IF(N83="sníž. přenesená",J83,0)</f>
        <v>0</v>
      </c>
      <c r="BI83" s="247">
        <f>IF(N83="nulová",J83,0)</f>
        <v>0</v>
      </c>
      <c r="BJ83" s="25" t="s">
        <v>78</v>
      </c>
      <c r="BK83" s="247">
        <f>ROUND(I83*H83,2)</f>
        <v>0</v>
      </c>
      <c r="BL83" s="25" t="s">
        <v>158</v>
      </c>
      <c r="BM83" s="25" t="s">
        <v>81</v>
      </c>
    </row>
    <row r="84" s="1" customFormat="1" ht="16.5" customHeight="1">
      <c r="B84" s="47"/>
      <c r="C84" s="236" t="s">
        <v>71</v>
      </c>
      <c r="D84" s="236" t="s">
        <v>153</v>
      </c>
      <c r="E84" s="237" t="s">
        <v>2170</v>
      </c>
      <c r="F84" s="238" t="s">
        <v>2171</v>
      </c>
      <c r="G84" s="239" t="s">
        <v>2137</v>
      </c>
      <c r="H84" s="240">
        <v>1</v>
      </c>
      <c r="I84" s="241"/>
      <c r="J84" s="242">
        <f>ROUND(I84*H84,2)</f>
        <v>0</v>
      </c>
      <c r="K84" s="238" t="s">
        <v>21</v>
      </c>
      <c r="L84" s="73"/>
      <c r="M84" s="243" t="s">
        <v>21</v>
      </c>
      <c r="N84" s="244" t="s">
        <v>42</v>
      </c>
      <c r="O84" s="48"/>
      <c r="P84" s="245">
        <f>O84*H84</f>
        <v>0</v>
      </c>
      <c r="Q84" s="245">
        <v>0</v>
      </c>
      <c r="R84" s="245">
        <f>Q84*H84</f>
        <v>0</v>
      </c>
      <c r="S84" s="245">
        <v>0</v>
      </c>
      <c r="T84" s="246">
        <f>S84*H84</f>
        <v>0</v>
      </c>
      <c r="AR84" s="25" t="s">
        <v>158</v>
      </c>
      <c r="AT84" s="25" t="s">
        <v>153</v>
      </c>
      <c r="AU84" s="25" t="s">
        <v>71</v>
      </c>
      <c r="AY84" s="25" t="s">
        <v>150</v>
      </c>
      <c r="BE84" s="247">
        <f>IF(N84="základní",J84,0)</f>
        <v>0</v>
      </c>
      <c r="BF84" s="247">
        <f>IF(N84="snížená",J84,0)</f>
        <v>0</v>
      </c>
      <c r="BG84" s="247">
        <f>IF(N84="zákl. přenesená",J84,0)</f>
        <v>0</v>
      </c>
      <c r="BH84" s="247">
        <f>IF(N84="sníž. přenesená",J84,0)</f>
        <v>0</v>
      </c>
      <c r="BI84" s="247">
        <f>IF(N84="nulová",J84,0)</f>
        <v>0</v>
      </c>
      <c r="BJ84" s="25" t="s">
        <v>78</v>
      </c>
      <c r="BK84" s="247">
        <f>ROUND(I84*H84,2)</f>
        <v>0</v>
      </c>
      <c r="BL84" s="25" t="s">
        <v>158</v>
      </c>
      <c r="BM84" s="25" t="s">
        <v>158</v>
      </c>
    </row>
    <row r="85" s="1" customFormat="1" ht="16.5" customHeight="1">
      <c r="B85" s="47"/>
      <c r="C85" s="236" t="s">
        <v>71</v>
      </c>
      <c r="D85" s="236" t="s">
        <v>153</v>
      </c>
      <c r="E85" s="237" t="s">
        <v>2172</v>
      </c>
      <c r="F85" s="238" t="s">
        <v>2173</v>
      </c>
      <c r="G85" s="239" t="s">
        <v>2174</v>
      </c>
      <c r="H85" s="240">
        <v>10</v>
      </c>
      <c r="I85" s="241"/>
      <c r="J85" s="242">
        <f>ROUND(I85*H85,2)</f>
        <v>0</v>
      </c>
      <c r="K85" s="238" t="s">
        <v>21</v>
      </c>
      <c r="L85" s="73"/>
      <c r="M85" s="243" t="s">
        <v>21</v>
      </c>
      <c r="N85" s="244" t="s">
        <v>42</v>
      </c>
      <c r="O85" s="48"/>
      <c r="P85" s="245">
        <f>O85*H85</f>
        <v>0</v>
      </c>
      <c r="Q85" s="245">
        <v>0</v>
      </c>
      <c r="R85" s="245">
        <f>Q85*H85</f>
        <v>0</v>
      </c>
      <c r="S85" s="245">
        <v>0</v>
      </c>
      <c r="T85" s="246">
        <f>S85*H85</f>
        <v>0</v>
      </c>
      <c r="AR85" s="25" t="s">
        <v>158</v>
      </c>
      <c r="AT85" s="25" t="s">
        <v>153</v>
      </c>
      <c r="AU85" s="25" t="s">
        <v>71</v>
      </c>
      <c r="AY85" s="25" t="s">
        <v>150</v>
      </c>
      <c r="BE85" s="247">
        <f>IF(N85="základní",J85,0)</f>
        <v>0</v>
      </c>
      <c r="BF85" s="247">
        <f>IF(N85="snížená",J85,0)</f>
        <v>0</v>
      </c>
      <c r="BG85" s="247">
        <f>IF(N85="zákl. přenesená",J85,0)</f>
        <v>0</v>
      </c>
      <c r="BH85" s="247">
        <f>IF(N85="sníž. přenesená",J85,0)</f>
        <v>0</v>
      </c>
      <c r="BI85" s="247">
        <f>IF(N85="nulová",J85,0)</f>
        <v>0</v>
      </c>
      <c r="BJ85" s="25" t="s">
        <v>78</v>
      </c>
      <c r="BK85" s="247">
        <f>ROUND(I85*H85,2)</f>
        <v>0</v>
      </c>
      <c r="BL85" s="25" t="s">
        <v>158</v>
      </c>
      <c r="BM85" s="25" t="s">
        <v>187</v>
      </c>
    </row>
    <row r="86" s="1" customFormat="1">
      <c r="B86" s="47"/>
      <c r="C86" s="75"/>
      <c r="D86" s="250" t="s">
        <v>1646</v>
      </c>
      <c r="E86" s="75"/>
      <c r="F86" s="309" t="s">
        <v>2175</v>
      </c>
      <c r="G86" s="75"/>
      <c r="H86" s="75"/>
      <c r="I86" s="204"/>
      <c r="J86" s="75"/>
      <c r="K86" s="75"/>
      <c r="L86" s="73"/>
      <c r="M86" s="310"/>
      <c r="N86" s="48"/>
      <c r="O86" s="48"/>
      <c r="P86" s="48"/>
      <c r="Q86" s="48"/>
      <c r="R86" s="48"/>
      <c r="S86" s="48"/>
      <c r="T86" s="96"/>
      <c r="AT86" s="25" t="s">
        <v>1646</v>
      </c>
      <c r="AU86" s="25" t="s">
        <v>71</v>
      </c>
    </row>
    <row r="87" s="1" customFormat="1" ht="16.5" customHeight="1">
      <c r="B87" s="47"/>
      <c r="C87" s="236" t="s">
        <v>71</v>
      </c>
      <c r="D87" s="236" t="s">
        <v>153</v>
      </c>
      <c r="E87" s="237" t="s">
        <v>2176</v>
      </c>
      <c r="F87" s="238" t="s">
        <v>2177</v>
      </c>
      <c r="G87" s="239" t="s">
        <v>2137</v>
      </c>
      <c r="H87" s="240">
        <v>1</v>
      </c>
      <c r="I87" s="241"/>
      <c r="J87" s="242">
        <f>ROUND(I87*H87,2)</f>
        <v>0</v>
      </c>
      <c r="K87" s="238" t="s">
        <v>21</v>
      </c>
      <c r="L87" s="73"/>
      <c r="M87" s="243" t="s">
        <v>21</v>
      </c>
      <c r="N87" s="244" t="s">
        <v>42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158</v>
      </c>
      <c r="AT87" s="25" t="s">
        <v>153</v>
      </c>
      <c r="AU87" s="25" t="s">
        <v>71</v>
      </c>
      <c r="AY87" s="25" t="s">
        <v>150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78</v>
      </c>
      <c r="BK87" s="247">
        <f>ROUND(I87*H87,2)</f>
        <v>0</v>
      </c>
      <c r="BL87" s="25" t="s">
        <v>158</v>
      </c>
      <c r="BM87" s="25" t="s">
        <v>198</v>
      </c>
    </row>
    <row r="88" s="1" customFormat="1" ht="16.5" customHeight="1">
      <c r="B88" s="47"/>
      <c r="C88" s="236" t="s">
        <v>71</v>
      </c>
      <c r="D88" s="236" t="s">
        <v>153</v>
      </c>
      <c r="E88" s="237" t="s">
        <v>2178</v>
      </c>
      <c r="F88" s="238" t="s">
        <v>2179</v>
      </c>
      <c r="G88" s="239" t="s">
        <v>2137</v>
      </c>
      <c r="H88" s="240">
        <v>1</v>
      </c>
      <c r="I88" s="241"/>
      <c r="J88" s="242">
        <f>ROUND(I88*H88,2)</f>
        <v>0</v>
      </c>
      <c r="K88" s="238" t="s">
        <v>21</v>
      </c>
      <c r="L88" s="73"/>
      <c r="M88" s="243" t="s">
        <v>21</v>
      </c>
      <c r="N88" s="244" t="s">
        <v>42</v>
      </c>
      <c r="O88" s="48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5" t="s">
        <v>158</v>
      </c>
      <c r="AT88" s="25" t="s">
        <v>153</v>
      </c>
      <c r="AU88" s="25" t="s">
        <v>71</v>
      </c>
      <c r="AY88" s="25" t="s">
        <v>150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5" t="s">
        <v>78</v>
      </c>
      <c r="BK88" s="247">
        <f>ROUND(I88*H88,2)</f>
        <v>0</v>
      </c>
      <c r="BL88" s="25" t="s">
        <v>158</v>
      </c>
      <c r="BM88" s="25" t="s">
        <v>207</v>
      </c>
    </row>
    <row r="89" s="1" customFormat="1" ht="16.5" customHeight="1">
      <c r="B89" s="47"/>
      <c r="C89" s="236" t="s">
        <v>71</v>
      </c>
      <c r="D89" s="236" t="s">
        <v>153</v>
      </c>
      <c r="E89" s="237" t="s">
        <v>2151</v>
      </c>
      <c r="F89" s="238" t="s">
        <v>2152</v>
      </c>
      <c r="G89" s="239" t="s">
        <v>2137</v>
      </c>
      <c r="H89" s="240">
        <v>1</v>
      </c>
      <c r="I89" s="241"/>
      <c r="J89" s="242">
        <f>ROUND(I89*H89,2)</f>
        <v>0</v>
      </c>
      <c r="K89" s="238" t="s">
        <v>21</v>
      </c>
      <c r="L89" s="73"/>
      <c r="M89" s="243" t="s">
        <v>21</v>
      </c>
      <c r="N89" s="244" t="s">
        <v>42</v>
      </c>
      <c r="O89" s="48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5" t="s">
        <v>158</v>
      </c>
      <c r="AT89" s="25" t="s">
        <v>153</v>
      </c>
      <c r="AU89" s="25" t="s">
        <v>71</v>
      </c>
      <c r="AY89" s="25" t="s">
        <v>150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5" t="s">
        <v>78</v>
      </c>
      <c r="BK89" s="247">
        <f>ROUND(I89*H89,2)</f>
        <v>0</v>
      </c>
      <c r="BL89" s="25" t="s">
        <v>158</v>
      </c>
      <c r="BM89" s="25" t="s">
        <v>216</v>
      </c>
    </row>
    <row r="90" s="1" customFormat="1" ht="16.5" customHeight="1">
      <c r="B90" s="47"/>
      <c r="C90" s="236" t="s">
        <v>71</v>
      </c>
      <c r="D90" s="236" t="s">
        <v>153</v>
      </c>
      <c r="E90" s="237" t="s">
        <v>2157</v>
      </c>
      <c r="F90" s="238" t="s">
        <v>2158</v>
      </c>
      <c r="G90" s="239" t="s">
        <v>297</v>
      </c>
      <c r="H90" s="240">
        <v>20</v>
      </c>
      <c r="I90" s="241"/>
      <c r="J90" s="242">
        <f>ROUND(I90*H90,2)</f>
        <v>0</v>
      </c>
      <c r="K90" s="238" t="s">
        <v>21</v>
      </c>
      <c r="L90" s="73"/>
      <c r="M90" s="243" t="s">
        <v>21</v>
      </c>
      <c r="N90" s="244" t="s">
        <v>42</v>
      </c>
      <c r="O90" s="48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5" t="s">
        <v>158</v>
      </c>
      <c r="AT90" s="25" t="s">
        <v>153</v>
      </c>
      <c r="AU90" s="25" t="s">
        <v>71</v>
      </c>
      <c r="AY90" s="25" t="s">
        <v>150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5" t="s">
        <v>78</v>
      </c>
      <c r="BK90" s="247">
        <f>ROUND(I90*H90,2)</f>
        <v>0</v>
      </c>
      <c r="BL90" s="25" t="s">
        <v>158</v>
      </c>
      <c r="BM90" s="25" t="s">
        <v>224</v>
      </c>
    </row>
    <row r="91" s="1" customFormat="1">
      <c r="B91" s="47"/>
      <c r="C91" s="75"/>
      <c r="D91" s="250" t="s">
        <v>1646</v>
      </c>
      <c r="E91" s="75"/>
      <c r="F91" s="309" t="s">
        <v>2159</v>
      </c>
      <c r="G91" s="75"/>
      <c r="H91" s="75"/>
      <c r="I91" s="204"/>
      <c r="J91" s="75"/>
      <c r="K91" s="75"/>
      <c r="L91" s="73"/>
      <c r="M91" s="310"/>
      <c r="N91" s="48"/>
      <c r="O91" s="48"/>
      <c r="P91" s="48"/>
      <c r="Q91" s="48"/>
      <c r="R91" s="48"/>
      <c r="S91" s="48"/>
      <c r="T91" s="96"/>
      <c r="AT91" s="25" t="s">
        <v>1646</v>
      </c>
      <c r="AU91" s="25" t="s">
        <v>71</v>
      </c>
    </row>
    <row r="92" s="1" customFormat="1" ht="16.5" customHeight="1">
      <c r="B92" s="47"/>
      <c r="C92" s="236" t="s">
        <v>71</v>
      </c>
      <c r="D92" s="236" t="s">
        <v>153</v>
      </c>
      <c r="E92" s="237" t="s">
        <v>2180</v>
      </c>
      <c r="F92" s="238" t="s">
        <v>2161</v>
      </c>
      <c r="G92" s="239" t="s">
        <v>2137</v>
      </c>
      <c r="H92" s="240">
        <v>1</v>
      </c>
      <c r="I92" s="241"/>
      <c r="J92" s="242">
        <f>ROUND(I92*H92,2)</f>
        <v>0</v>
      </c>
      <c r="K92" s="238" t="s">
        <v>21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158</v>
      </c>
      <c r="AT92" s="25" t="s">
        <v>153</v>
      </c>
      <c r="AU92" s="25" t="s">
        <v>71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158</v>
      </c>
      <c r="BM92" s="25" t="s">
        <v>231</v>
      </c>
    </row>
    <row r="93" s="1" customFormat="1" ht="16.5" customHeight="1">
      <c r="B93" s="47"/>
      <c r="C93" s="236" t="s">
        <v>71</v>
      </c>
      <c r="D93" s="236" t="s">
        <v>153</v>
      </c>
      <c r="E93" s="237" t="s">
        <v>2181</v>
      </c>
      <c r="F93" s="238" t="s">
        <v>2163</v>
      </c>
      <c r="G93" s="239" t="s">
        <v>2137</v>
      </c>
      <c r="H93" s="240">
        <v>1</v>
      </c>
      <c r="I93" s="241"/>
      <c r="J93" s="242">
        <f>ROUND(I93*H93,2)</f>
        <v>0</v>
      </c>
      <c r="K93" s="238" t="s">
        <v>21</v>
      </c>
      <c r="L93" s="73"/>
      <c r="M93" s="243" t="s">
        <v>21</v>
      </c>
      <c r="N93" s="244" t="s">
        <v>42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158</v>
      </c>
      <c r="AT93" s="25" t="s">
        <v>153</v>
      </c>
      <c r="AU93" s="25" t="s">
        <v>71</v>
      </c>
      <c r="AY93" s="25" t="s">
        <v>150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78</v>
      </c>
      <c r="BK93" s="247">
        <f>ROUND(I93*H93,2)</f>
        <v>0</v>
      </c>
      <c r="BL93" s="25" t="s">
        <v>158</v>
      </c>
      <c r="BM93" s="25" t="s">
        <v>339</v>
      </c>
    </row>
    <row r="94" s="1" customFormat="1">
      <c r="B94" s="47"/>
      <c r="C94" s="75"/>
      <c r="D94" s="250" t="s">
        <v>1646</v>
      </c>
      <c r="E94" s="75"/>
      <c r="F94" s="309" t="s">
        <v>2182</v>
      </c>
      <c r="G94" s="75"/>
      <c r="H94" s="75"/>
      <c r="I94" s="204"/>
      <c r="J94" s="75"/>
      <c r="K94" s="75"/>
      <c r="L94" s="73"/>
      <c r="M94" s="315"/>
      <c r="N94" s="282"/>
      <c r="O94" s="282"/>
      <c r="P94" s="282"/>
      <c r="Q94" s="282"/>
      <c r="R94" s="282"/>
      <c r="S94" s="282"/>
      <c r="T94" s="316"/>
      <c r="AT94" s="25" t="s">
        <v>1646</v>
      </c>
      <c r="AU94" s="25" t="s">
        <v>71</v>
      </c>
    </row>
    <row r="95" s="1" customFormat="1" ht="6.96" customHeight="1">
      <c r="B95" s="68"/>
      <c r="C95" s="69"/>
      <c r="D95" s="69"/>
      <c r="E95" s="69"/>
      <c r="F95" s="69"/>
      <c r="G95" s="69"/>
      <c r="H95" s="69"/>
      <c r="I95" s="179"/>
      <c r="J95" s="69"/>
      <c r="K95" s="69"/>
      <c r="L95" s="73"/>
    </row>
  </sheetData>
  <sheetProtection sheet="1" autoFilter="0" formatColumns="0" formatRows="0" objects="1" scenarios="1" spinCount="100000" saltValue="I1bjHKDaes5ge9XOPvD1l6dofjwWnCM8F1adt943DjcB0GML2Q5FnP0gluK+LUkWKYfoWj/toE2UPd4jwvd9+Q==" hashValue="dsx3AaN7mr286VlBT+0L3tZ0QhghBzqRpWksPWiYcFRbL3knQOoQ8Ae6VX3cwt0IZTdIMU3OYH56atrRaPnuhQ==" algorithmName="SHA-512" password="CC35"/>
  <autoFilter ref="C81:K9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VDO\VDO</dc:creator>
  <cp:lastModifiedBy>VDO\VDO</cp:lastModifiedBy>
  <dcterms:created xsi:type="dcterms:W3CDTF">2018-11-06T14:10:21Z</dcterms:created>
  <dcterms:modified xsi:type="dcterms:W3CDTF">2018-11-06T14:10:43Z</dcterms:modified>
</cp:coreProperties>
</file>